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75" windowWidth="3000" windowHeight="2235" tabRatio="607" activeTab="0"/>
  </bookViews>
  <sheets>
    <sheet name="DIVISORES DE SIGILO" sheetId="1" r:id="rId1"/>
  </sheets>
  <definedNames>
    <definedName name="_xlnm.Print_Area" localSheetId="0">'DIVISORES DE SIGILO'!$A$1:$K$599</definedName>
    <definedName name="autoshape" localSheetId="0">'DIVISORES DE SIGILO'!#REF!</definedName>
    <definedName name="autoshape">#REF!</definedName>
    <definedName name="_xlnm.Print_Titles" localSheetId="0">'DIVISORES DE SIGILO'!$12:$13</definedName>
  </definedNames>
  <calcPr fullCalcOnLoad="1"/>
</workbook>
</file>

<file path=xl/sharedStrings.xml><?xml version="1.0" encoding="utf-8"?>
<sst xmlns="http://schemas.openxmlformats.org/spreadsheetml/2006/main" count="1769" uniqueCount="343">
  <si>
    <t>PLANILHA DE ORÇAMENTOS - COMPRA DE MATERIAIS E/OU SERVIÇOS</t>
  </si>
  <si>
    <t>ITEM</t>
  </si>
  <si>
    <t>DESCRIÇÃO</t>
  </si>
  <si>
    <t>MÃO DE OBRA</t>
  </si>
  <si>
    <t>MATERIAL</t>
  </si>
  <si>
    <t>1.0</t>
  </si>
  <si>
    <t>1.1</t>
  </si>
  <si>
    <t>I</t>
  </si>
  <si>
    <t>m²</t>
  </si>
  <si>
    <t>1.3</t>
  </si>
  <si>
    <t>1.4</t>
  </si>
  <si>
    <t>unid.</t>
  </si>
  <si>
    <t>DIVISOR DE SIGILO</t>
  </si>
  <si>
    <t>2.0</t>
  </si>
  <si>
    <t>2.1</t>
  </si>
  <si>
    <t>2.2</t>
  </si>
  <si>
    <t>1.5</t>
  </si>
  <si>
    <t>Fornecimento e instalação de armário em MDF 18mm acabamento melamínico cor Laca Branca. (P=35cm x  H=190cm x L=110 cm) fixado ao chão c/ cantoneiras de alumínio (CT-026) parafusos de inox, conforme projeto.</t>
  </si>
  <si>
    <t>Tubo em aço inox, H = mobiliário até a laje, com estrutura de sustentação fixada na laje superior, Ø 3".</t>
  </si>
  <si>
    <t>xx,xx</t>
  </si>
  <si>
    <t>m</t>
  </si>
  <si>
    <t>3.0</t>
  </si>
  <si>
    <t>3.1</t>
  </si>
  <si>
    <t>3.2</t>
  </si>
  <si>
    <t>3.3</t>
  </si>
  <si>
    <t xml:space="preserve">Vidro incolor 6mm </t>
  </si>
  <si>
    <t>LIMPEZA</t>
  </si>
  <si>
    <t>Limpeza permanente da obra</t>
  </si>
  <si>
    <t>Limpeza final da obra</t>
  </si>
  <si>
    <t>Esquadria em alumínio l.30 (30001) Estruturada em tubos de alumínio (TG- 018) Fechamento nas extremidades em 45 grau e intervalos de topo conforme projeto para divisor de sigilo caixas e divisor de ambientes.</t>
  </si>
  <si>
    <t>1.2</t>
  </si>
  <si>
    <t>PROGRAMAÇÃO VISUAL INTERNA</t>
  </si>
  <si>
    <t>4.1</t>
  </si>
  <si>
    <t>4.2</t>
  </si>
  <si>
    <t>5.1</t>
  </si>
  <si>
    <t>4.0</t>
  </si>
  <si>
    <t>Filme venetian 10mm x 4mm combinado c/ jateado 50% parte superior para divisor de sigilo caixas e do Divisor de ambientes.</t>
  </si>
  <si>
    <t>5.0</t>
  </si>
  <si>
    <t>x,xx</t>
  </si>
  <si>
    <t>Caixa de passagem c/ tampa cega tipo condulete diam 25mm</t>
  </si>
  <si>
    <t>Caixa de alumínio 100x100x50mm com altura específica para canaleta 73x25mm</t>
  </si>
  <si>
    <t>AG SÃO LUIZ GONZAGA</t>
  </si>
  <si>
    <t>Desmontagem e montagem de seis módulos de caixa (deslocar 60cm para trás).</t>
  </si>
  <si>
    <t>Cabo multi lan CAT5</t>
  </si>
  <si>
    <t>INSTALAÇÕES ELÉTRICAS - DIVISOR DE SIGILO</t>
  </si>
  <si>
    <t>Suporte para canaleta de alumínio p/três blocos com uma tomadas tipo bloco NBR 20A (VERMELHA) mais dois blocos cegos na cor branca</t>
  </si>
  <si>
    <t>Desinstalação e Instalação do monitor de senha no armário divisor de sigilo</t>
  </si>
  <si>
    <t>Desinstalação e Instalação da TV no armário divisor de sigilo</t>
  </si>
  <si>
    <t>Caixa de alumínio 100x100x50mm específica de canaleta de alumínio</t>
  </si>
  <si>
    <t>Canaleta alumínio 73x25 tripla c/ tampa de encaixe - branca para instalação de TV corporativa na Plataforma de Atendimento e móvel divisor de sigilo.</t>
  </si>
  <si>
    <t>Eletroduto ferro diâmetro 25 mm.</t>
  </si>
  <si>
    <t>Conector box curvo diam 25mm, com arruela e bucha de 1".</t>
  </si>
  <si>
    <t>Cabo UTP cat. 5e</t>
  </si>
  <si>
    <t>Certificação dos pontos executados</t>
  </si>
  <si>
    <t>II</t>
  </si>
  <si>
    <t>III</t>
  </si>
  <si>
    <t>Filme venetian 10mm x 4mm para Divisor de ambientes.</t>
  </si>
  <si>
    <t>EMAIL:</t>
  </si>
  <si>
    <t>TELEFONE:</t>
  </si>
  <si>
    <r>
      <t xml:space="preserve">3. PRAZO DE EXECUÇÃO/ENTREGA: </t>
    </r>
    <r>
      <rPr>
        <sz val="10"/>
        <rFont val="Calibri"/>
        <family val="2"/>
      </rPr>
      <t>Conforme TR</t>
    </r>
  </si>
  <si>
    <r>
      <t>4. HORÁRIO PARA EXECUÇÃO/ENTREGA:</t>
    </r>
    <r>
      <rPr>
        <sz val="10"/>
        <rFont val="Calibri"/>
        <family val="2"/>
      </rPr>
      <t xml:space="preserve"> Conforme TR</t>
    </r>
  </si>
  <si>
    <r>
      <t xml:space="preserve">5. CONDIÇÕES DE PAGAMENTO: </t>
    </r>
    <r>
      <rPr>
        <sz val="10"/>
        <rFont val="Calibri"/>
        <family val="2"/>
      </rPr>
      <t>Conforme TR</t>
    </r>
  </si>
  <si>
    <r>
      <t xml:space="preserve">6. ANEXOS: </t>
    </r>
    <r>
      <rPr>
        <sz val="10"/>
        <rFont val="Calibri"/>
        <family val="2"/>
      </rPr>
      <t>Conforme TR</t>
    </r>
  </si>
  <si>
    <t>Canaleta de alumínio 73x25 dupla - Pintada (0,25m)  com dois suportes e tampas terminais rebitadas nas pontas, sendo um suporte com duas tomadas pretas 20A e um bloco cego e um suporte com dois RJ 45 fêmea para fonia e lógica mais um bloco cego ou rigorosamente equivalente.</t>
  </si>
  <si>
    <t>PC INFORMA - Porta-cartaz BANRISUL INFORMA com dimensão 48,5 x 33,5cm em acrílico duas espessuras - acrílico transparente Cristal, dobrado, e= 2mm com fixação e acabamentos, sobre chapa acrílico GL GELO 982. Montagem e fixação conforme projeto.</t>
  </si>
  <si>
    <t>Retirada de Porta Cartazes antigos</t>
  </si>
  <si>
    <t>5.2</t>
  </si>
  <si>
    <t>DESINSTALAÇÃO / RECUPERAÇÃO</t>
  </si>
  <si>
    <t>1.6</t>
  </si>
  <si>
    <t>6.1</t>
  </si>
  <si>
    <t>6.2</t>
  </si>
  <si>
    <t>6.3</t>
  </si>
  <si>
    <t>Recuperação da alvenaria, onde estavam os porta-cartazes antigos, com pintura na cor Branco Neve - 2 demãos</t>
  </si>
  <si>
    <t>Retirada de Porta Cartazes antigos - no térreo e no 2º pavimemto</t>
  </si>
  <si>
    <t>Entrega e instalação de móvel especial para TV corporativa - para o 2º pavimento, a ser retirado da BAGERGS.</t>
  </si>
  <si>
    <t>AG VENÂNCIO AIRES</t>
  </si>
  <si>
    <t>IV</t>
  </si>
  <si>
    <t>AG LAJEADO</t>
  </si>
  <si>
    <t>V</t>
  </si>
  <si>
    <t>AG SÃO LEOPOLDO</t>
  </si>
  <si>
    <t>AG IVOTI</t>
  </si>
  <si>
    <t>AG VOLTA DO GUERINO</t>
  </si>
  <si>
    <t>2.3</t>
  </si>
  <si>
    <t>Recuperação da alvenaria, onde estavam os porta-cartazes da Sala de Autoatendimento, com pintura na cor Azul, conforme existente - 2 demãos</t>
  </si>
  <si>
    <t>Retirada de Porta Cartazes antigos - no térreo</t>
  </si>
  <si>
    <t>Recuperação da alvenaria, onde estavam os porta-cartazes antigos, SAA e na parede lateral dos caixas, com pintura na cor Branco Neve - 2 demãos</t>
  </si>
  <si>
    <t>MOBILIÁRIO</t>
  </si>
  <si>
    <t>DIVISÓRIAS / LEIAUTE</t>
  </si>
  <si>
    <t>Retirada e descarte de divisórias Painel -Painel, conforme leiaute</t>
  </si>
  <si>
    <t>PC TARIFAS - Porta cartaz - TARIFAS dimensão 54 x 74cm em acrílico transparente cristal, com fixação e acabamentos conforme projeto. (4 unid.idades no interior da agência - instalados conforme projeto)</t>
  </si>
  <si>
    <t>PC TARIFAS - Porta cartaz - TARIFAS dimensão 54 x 74cm em acrílico transparente cristal, com fixação e acabamentos conforme projeto. (10 unid.idades no interior da agência e 2 unid.idades na SAA - instalados conforme projeto)</t>
  </si>
  <si>
    <t>Retirada de Porta Cartazes antigos - Sala de autoatendimento</t>
  </si>
  <si>
    <t>BIOMBOS</t>
  </si>
  <si>
    <t xml:space="preserve">Biombos em vidro liso transparente 5mm, requadro de alumínio anodizado, cor branco, nas dimensões de 1,20mx1,40m, com película listrada, conforme modelo padrão Banrisul. Inclui: fornecimento, montagem, perfil REF. ALCOA 30-026 ou equivalente, pés e sapatas, conforme detalhe.    </t>
  </si>
  <si>
    <t>Remoção de armário para correspondencias - entrega na BAGERGS</t>
  </si>
  <si>
    <t>Divisória perfil aço, montantes duplos e rodapés simples, mod. 1,20cm, painel cego BP Plus cinza cristal, montantes na cor cinza, sem vidro,  h=2,10m - para fechamento de vão deixado pelos armários de correspondências.</t>
  </si>
  <si>
    <t>Capa assentos preferenciais</t>
  </si>
  <si>
    <t>5.3</t>
  </si>
  <si>
    <t>4.3</t>
  </si>
  <si>
    <t>AG SÃO MARCOS</t>
  </si>
  <si>
    <t>Divisória perfil aço, montantes duplos e rodapés simples, mod. 1,20cm, painel cego BP Plus Branco, montantes na cor branco, sem vidro,  h=2,10m</t>
  </si>
  <si>
    <t>Porta Divisória Divilux completa com ferragens - 90x210 - entrada retaguarda</t>
  </si>
  <si>
    <t>Retirada e descarte de divisórias Painel -Painel e portas, da área dos caixas, conforme leiaute</t>
  </si>
  <si>
    <t>Porta Divisória Divilux completa com ferragens - 80x210 - entrada retaguarda</t>
  </si>
  <si>
    <t>Retirada de placas de piso tátil</t>
  </si>
  <si>
    <t>Elemento tátil em poliéster interno - alerta colado (25x25cm) - cor Azul</t>
  </si>
  <si>
    <t>Elemento tátil em poliéster interno - direcional colado (25x25cm) - cor Azul</t>
  </si>
  <si>
    <t>Filme Jateado a ser aplicado no vidro entre a sala de autoatendimento e os caixas, conforme leiaute . Dimensões: 1,20x2,10m</t>
  </si>
  <si>
    <t>PREÇO UNITÁRIO</t>
  </si>
  <si>
    <t>Colocação de massa para pedras nos furos remanescentes dos porta-cartazes antigos, conforme cor do granito</t>
  </si>
  <si>
    <t>ESQUADRIAS</t>
  </si>
  <si>
    <t>Retirada e Recolocação de PGDM - conforme leiaute</t>
  </si>
  <si>
    <t>Reparos na esquadria entre a SAA e o interior da agência - aluminio natural. Ajustes nos vãos, devido à troca de posição da PGDM.</t>
  </si>
  <si>
    <t>Retirada de Porta Cartazes antigos - no térreo e no Mezanino</t>
  </si>
  <si>
    <t>INSTALAÇÕES ELÉTRICAS/ TRANSMISSÃO DE DADOS</t>
  </si>
  <si>
    <t>CABEAMENTO ESTRUTURADO E TROCA DE PORTA EQUIPAMENTOS PARA NOVO PADRÃO elétrica/lógica/telefonia</t>
  </si>
  <si>
    <t>Canaleta alumínio dupla c/ tampa de encaixe - Branca</t>
  </si>
  <si>
    <t xml:space="preserve">         -73x25mm</t>
  </si>
  <si>
    <t xml:space="preserve">         -73x45mm</t>
  </si>
  <si>
    <t>2.4</t>
  </si>
  <si>
    <t>Curva 90º de PVC (interna e externa) específica de canaleta de aluminio</t>
  </si>
  <si>
    <t xml:space="preserve">        -73x25mm</t>
  </si>
  <si>
    <t>un</t>
  </si>
  <si>
    <t xml:space="preserve">        -73x45mm</t>
  </si>
  <si>
    <t>Derivação saída 3 eletrodutos 1" p/Canaleta de Alumínio de 73x25mm</t>
  </si>
  <si>
    <t>pç</t>
  </si>
  <si>
    <t>Suporte para canaleta de aluminio p/três blocos com duas tomadas tipo bloco NBR 20A (PRETA) mais um bloco cego na cor branca</t>
  </si>
  <si>
    <t>Suporte para canaleta de aluminio p/tres blocos sendo dois bloco c/RJ.45 e mais um blocos cego, na cor branca.</t>
  </si>
  <si>
    <t>patch cord verde 2,5mts para as mesas</t>
  </si>
  <si>
    <t>patch cord azul 2,5mts para as mesas</t>
  </si>
  <si>
    <t>Disjuntores Monopolar/4,5kA - 16A</t>
  </si>
  <si>
    <t xml:space="preserve">Retirada de infra antiga de elétrica/lógica/telefonia e fazer o descarte </t>
  </si>
  <si>
    <t>Montagem e remontagem de canaletas RD70 e extensões elétricas com mudança do plug para novo padrão.</t>
  </si>
  <si>
    <t>Canaletas RD70  de PVC tipo Hellermann</t>
  </si>
  <si>
    <t>Cabo tipo PP 3x1,5mm² para as extensões elétricas</t>
  </si>
  <si>
    <t>Plug  tipo Macho novo padrão 10A.</t>
  </si>
  <si>
    <t>INFRAESTRUTURA PARA TROCA DE RACKS</t>
  </si>
  <si>
    <t>Cabo unipolar tipo flexível, livre de halogêneo, antichama, 750V, seção 2,5 mm2.</t>
  </si>
  <si>
    <t>Curva 90º de PVC (interna e externa) específica de canaleta de alumínio 73x45mm</t>
  </si>
  <si>
    <t>Curva 90º metálica - específica de canaleta de alumínio 73x25mm</t>
  </si>
  <si>
    <t>Patch panel CAT5E Plus 24P</t>
  </si>
  <si>
    <t>Voice panel 50P com RJ45 CAT5E para RACK OPERADORAS</t>
  </si>
  <si>
    <t>Régua com 8 tomadas para racks 19" com ângulo de 45º</t>
  </si>
  <si>
    <t>Rack padrão 19" tipo gabinete fechado, porta acrílico com chave, próprio para cabeamento estruturado de 24 Us, profundidade 570mm  fixado na parede com UMA bandeja de 4 apoios e 96 conjuntos de parafusos porca/gaiola e 07(SETE) organizadores de cabos - Cor RAL 7032</t>
  </si>
  <si>
    <t>Rack padrão 19" tipo gabinete fechado, porta acrílico com chave, próprio para cabeamento estruturado de 16 Us, profundidade 570mm livres internamente, fixado na parede com três bandejas de 4 apoios e 64 conjuntos de parafusos porca/gaiola. Cor Cinza RAL 7032.</t>
  </si>
  <si>
    <t>Retirada de Rack 10 U e descarte</t>
  </si>
  <si>
    <t>Cabo CIT-10 pares</t>
  </si>
  <si>
    <t>Bloco de inserção engate rápido com corte M10 LSA Plus com bastidor completo</t>
  </si>
  <si>
    <t>patch cord azul 1,0 mts para o Rack</t>
  </si>
  <si>
    <t>patch cord verde 1,0 mts para o Rack</t>
  </si>
  <si>
    <t>patch cord azul 2,5 mts para interligações Racks com RJ nas pontas</t>
  </si>
  <si>
    <t>Religação dos pontos logicos e telefônicos existente no Rack e identificação dos mesmos</t>
  </si>
  <si>
    <t>vb</t>
  </si>
  <si>
    <t xml:space="preserve">SERVIÇOS COMPLEMENTARES </t>
  </si>
  <si>
    <t>Certficação dos Cabos de Rede UTP Cat. 5E</t>
  </si>
  <si>
    <t>Desmontagem e remontagem de Canaleta RD70 de PVC, extensão elétrica, cabos de rede lógica e fonia existentes para mesas.</t>
  </si>
  <si>
    <t>Desmontagem elétrico e lógico de modulos de caixas</t>
  </si>
  <si>
    <t>Desmontagem elétrico e lógico dos ATMs</t>
  </si>
  <si>
    <t>Abertura e recomposição de forro de gesso para instalação de alçapão com tampa com diâmetro de 40cm.</t>
  </si>
  <si>
    <t>CD TIMER</t>
  </si>
  <si>
    <t>Timer programável Bivolt COEL RSTS20</t>
  </si>
  <si>
    <t>Contactora WEG CWM18 A</t>
  </si>
  <si>
    <t>Quadro de comando com dimensões mínimas de 500x400x200mm, com canaleta de PVC e trilhos para fixação dos equipamentos - CD-Timer</t>
  </si>
  <si>
    <t>Desmontagem de Quadro CD TIMER Existente com descarte</t>
  </si>
  <si>
    <t>Instalação da TV Corporativa no pilar da sala de atendimento</t>
  </si>
  <si>
    <t>Curva 90º metálica especifica de canaleta de alumínio  -73x25mm</t>
  </si>
  <si>
    <t>Suporte para canaleta de alumínio p/três blocos com, duas tomadas tipo bloco NBR-20A (preta), mais um bloco cego instalação de TV corporativa na Plataforma de Atendimento, móvel divisor de sigilo e ponto monitor de senha no pilar.</t>
  </si>
  <si>
    <t>Cabo unipolar flexível seção 2,5 mm2.</t>
  </si>
  <si>
    <t>Mini disjuntor Siemens 5SX1 monopolar 16A</t>
  </si>
  <si>
    <t>Eletroduto ferro ø 25mm.</t>
  </si>
  <si>
    <t>Conector box curvo diam 25mm, com arruela e bucha de 1" e derivação para eletroduto partir de eletrocalha/perfilado.</t>
  </si>
  <si>
    <t>Suporte Dutotec Branco com um RJ 45 fêmea para lógica mais dois blocos cegos ou  equivalente.</t>
  </si>
  <si>
    <t>Conector macho RJ 45</t>
  </si>
  <si>
    <t>Patch Cord 2,5m Azul(Conexão da CPU da TV Corporativa)</t>
  </si>
  <si>
    <t>PONTOS PARA A TRANSMISSÃO DE DADOS - DIVISOR DE SIGILO</t>
  </si>
  <si>
    <t>Adaptador 2x3/4" para canaleta de alumínio de 73x25 mm. Ref. Dutotec ou equivalente.</t>
  </si>
  <si>
    <t>Caixa de derivação de 100x100x50 mm para canaleta de alumínio de 73x25 mm. Ref. Dutotec ou equivalente.</t>
  </si>
  <si>
    <t>1.7</t>
  </si>
  <si>
    <t>Suporte para canaleta de alumínio p/três blocos com uma tomadas tipo bloco NBR 20A (AZUL) mais dois blocos cegos na cor branca</t>
  </si>
  <si>
    <t>7.1</t>
  </si>
  <si>
    <t>7.2</t>
  </si>
  <si>
    <t>7.3</t>
  </si>
  <si>
    <t>7.4</t>
  </si>
  <si>
    <t>7.5</t>
  </si>
  <si>
    <t>Suporte para canaleta de alumínio p/três blocos com, duas tomadas tipo bloco NBR-20A (preta), mais um bloco cego e ponto monitor de senha no pilar.</t>
  </si>
  <si>
    <t>Abertura e recomposição de forro de pvc para instalação de alçapão com tampa com diâmetro de 40cm.</t>
  </si>
  <si>
    <t>Abertura e recomposição de forro de PVC para instalação de alçapão com tampa com diâmetro de 40cm.</t>
  </si>
  <si>
    <t>6.0</t>
  </si>
  <si>
    <t>7.0</t>
  </si>
  <si>
    <t>8.0</t>
  </si>
  <si>
    <r>
      <t xml:space="preserve">1. OBJETO: </t>
    </r>
    <r>
      <rPr>
        <sz val="10"/>
        <rFont val="Calibri"/>
        <family val="2"/>
      </rPr>
      <t xml:space="preserve"> EXECUÇÃO DE OBRAS CIVIS E INFRAESTRUTURA ELÉTRICA PARA INSTALAÇÃO DE DIVISOR DE SIGILO –  VÁRIAS AGÊNCIAS</t>
    </r>
  </si>
  <si>
    <r>
      <t>2. ENDEREÇO DE EXECUÇÃO/ENTREGA:</t>
    </r>
    <r>
      <rPr>
        <sz val="10"/>
        <rFont val="Calibri"/>
        <family val="2"/>
      </rPr>
      <t xml:space="preserve"> Conforme TR</t>
    </r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</si>
  <si>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</si>
  <si>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</si>
  <si>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</si>
  <si>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</si>
  <si>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</si>
  <si>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</si>
  <si>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</si>
  <si>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</si>
  <si>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</si>
  <si>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</si>
  <si>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</si>
  <si>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</si>
  <si>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</si>
  <si>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</si>
  <si>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</si>
  <si>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</si>
  <si>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</si>
  <si>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</si>
  <si>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</si>
  <si>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</si>
  <si>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</si>
  <si>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</si>
  <si>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</si>
  <si>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</si>
  <si>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</si>
  <si>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</si>
  <si>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</si>
  <si>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</si>
  <si>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</si>
  <si>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</si>
  <si>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</si>
  <si>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</si>
  <si>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</si>
  <si>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</si>
  <si>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7.3.15</t>
  </si>
  <si>
    <t>7.3.16</t>
  </si>
  <si>
    <t>7.3.17</t>
  </si>
  <si>
    <t>7.3.18</t>
  </si>
  <si>
    <t>7.1.13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</si>
  <si>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</si>
  <si>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</si>
  <si>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</si>
  <si>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</si>
  <si>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</si>
  <si>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</si>
  <si>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</si>
  <si>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</si>
  <si>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</si>
  <si>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</si>
  <si>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</si>
  <si>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</si>
  <si>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</si>
  <si>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</si>
  <si>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</si>
  <si>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</si>
  <si>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</si>
  <si>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</si>
  <si>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</si>
  <si>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</si>
  <si>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</si>
  <si>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</si>
  <si>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</si>
  <si>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</si>
  <si>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</si>
  <si>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</si>
  <si>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</si>
  <si>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</si>
  <si>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</si>
  <si>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7.5.1</t>
  </si>
  <si>
    <t>7.4.10</t>
  </si>
  <si>
    <t>7.4.11</t>
  </si>
  <si>
    <t>7.4.12</t>
  </si>
  <si>
    <t>7.4.13</t>
  </si>
  <si>
    <t>7.4.14</t>
  </si>
  <si>
    <t>7.4.15</t>
  </si>
  <si>
    <t>7.4.16</t>
  </si>
  <si>
    <t>7.4.17</t>
  </si>
  <si>
    <t>7.4.18</t>
  </si>
  <si>
    <t>7.5.2</t>
  </si>
  <si>
    <t>7.5.3</t>
  </si>
  <si>
    <t>7.5.4</t>
  </si>
  <si>
    <t>7.6</t>
  </si>
  <si>
    <t>7.6.1</t>
  </si>
  <si>
    <t>7.6.2</t>
  </si>
  <si>
    <t>7.6.3</t>
  </si>
  <si>
    <t>7.6.4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</si>
  <si>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</si>
  <si>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</si>
  <si>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</si>
  <si>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</si>
  <si>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</si>
  <si>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</si>
  <si>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</si>
  <si>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</si>
  <si>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</si>
  <si>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</si>
  <si>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</si>
  <si>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</si>
  <si>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</si>
  <si>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</si>
  <si>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</si>
  <si>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</si>
  <si>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</si>
  <si>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</si>
  <si>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</si>
  <si>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</si>
  <si>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</si>
  <si>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</si>
  <si>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AG RIO BRANCO- SÃO LEOPOLDO</t>
  </si>
  <si>
    <t>AG PARQUE DOS ANJOS - GRAVATAÍ</t>
  </si>
  <si>
    <t>AG SANTO INÁCIO DE LOYOLLA - LAJEADO</t>
  </si>
  <si>
    <t>LOTE 2: AG SÃO MARCOS, AG VENÂNCIO AIRES, AG LAJEADO E AG SANTO INÁCIO DE LOYOLLA - LAJEADO</t>
  </si>
  <si>
    <t>LOTE 3: AG SÃO LEOPOLDO, AG RIO BRANCO- SÃO LEOPOLDO, AG IVOTI, AG PARQUE DOS ANJOS - GRAVATAÍ, AG VOLTA DO GUERINO</t>
  </si>
  <si>
    <t>TOTAL LOTE 1 R$</t>
  </si>
  <si>
    <t>TOTAL LOTE 2 R$</t>
  </si>
  <si>
    <t>TOTAL LOTE 3 R$</t>
  </si>
  <si>
    <t xml:space="preserve">BDI </t>
  </si>
  <si>
    <t xml:space="preserve">ENCARGOS SOCIAIS - SINAPI-RS AGO/2017 </t>
  </si>
  <si>
    <t>PROPONENTE</t>
  </si>
  <si>
    <t>NOME:</t>
  </si>
  <si>
    <t>CAU/CREA:</t>
  </si>
  <si>
    <t>PREÇO UNITÁRIO COM BDI</t>
  </si>
  <si>
    <t>LOTE 1: AG SÃO LUIZ GONZAGA E AG AV. GENERAL NETO - PASSO FUNDO</t>
  </si>
  <si>
    <t>AG AV. GENERAL NETO - PASSO FUNDO</t>
  </si>
  <si>
    <t>QUANT</t>
  </si>
  <si>
    <t>UNID</t>
  </si>
  <si>
    <t>7.3.2.1</t>
  </si>
  <si>
    <t>7.3.2.2</t>
  </si>
  <si>
    <t>7.3.3.1</t>
  </si>
  <si>
    <t>7.3.3.2</t>
  </si>
  <si>
    <t>7.4.19</t>
  </si>
  <si>
    <t>7.6.5</t>
  </si>
  <si>
    <t>PC TARIFAS - Porta cartaz TOTEM - para instalação de 4 cartazes 44x60,5cm - em acrílico GL GELO 982 Translúcido 6mm, em "V", Medidas 1900x480mm + 04 bolsas de Acrílico 3mm, com suporte em "U" em alumínio 9 branco.  Fixação e acabamentos conforme projeto ARTCRIL.</t>
  </si>
  <si>
    <t>PC INFORMA - Porta cartaz TOTEM - para instalação de 8 cartazes 44 x 31,5 cm - em acrílico GL GELO 982 Translúcido 6mm, em "V", Medidas 1900x480mm + 08 bolsas de Acrílico 3mm, com suporte em "U" em alumínio 9 branco.  Fixação e acabamentos conforme projeto ARTCRIL.</t>
  </si>
  <si>
    <t>4.4</t>
  </si>
  <si>
    <t>8.2.8</t>
  </si>
  <si>
    <t>8.2.9</t>
  </si>
  <si>
    <t>TOTAL GERAL (LOTES 1, 2 E 3)</t>
  </si>
  <si>
    <t>SUBTOTAL AG SÃO LUIZ GONZAGA R$</t>
  </si>
  <si>
    <t>SUBTOTAL AG AV. GENERAL NETO R$</t>
  </si>
  <si>
    <t>SUBTOTAL AG SÃO MARCOS R$</t>
  </si>
  <si>
    <t>SUBTOTAL AG VENÂNCIO AIRES R$</t>
  </si>
  <si>
    <t>SUBTOTAL AG LAJEADO R$</t>
  </si>
  <si>
    <t>SUBTOTAL AG SANTO INÁCIO DE LOYOLLA R$</t>
  </si>
  <si>
    <t>SUBTOTAL AG SÃO LEOPOLDO R$</t>
  </si>
  <si>
    <t>SUBTOTAL AG RIO BRANCO R$</t>
  </si>
  <si>
    <t>SUBTOTAL AG IVOTI R$</t>
  </si>
  <si>
    <t>SUBTOTAL AG PARQUE DOS ANJOS R$</t>
  </si>
  <si>
    <t>SUBTOTAL AG VOLTA DO GUERINO R$</t>
  </si>
  <si>
    <t>PREÇO TOTAL R$</t>
  </si>
  <si>
    <t>LOTE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</si>
</sst>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#,##0.00;[Red]#,##0.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;[Red]0.00"/>
    <numFmt numFmtId="185" formatCode="0;[Red]0"/>
    <numFmt numFmtId="186" formatCode="_-* #,##0.00\ [$€]_-;\-* #,##0.00\ [$€]_-;_-* &quot;-&quot;??\ [$€]_-;_-@_-"/>
    <numFmt numFmtId="187" formatCode="_-* #,##0.00\ _D_M_-;\-* #,##0.00\ _D_M_-;_-* &quot;-&quot;??\ _D_M_-;_-@_-"/>
    <numFmt numFmtId="188" formatCode="0.0"/>
    <numFmt numFmtId="189" formatCode="0_);[Red]\(0\)"/>
    <numFmt numFmtId="190" formatCode="#,##0.00\ ;&quot; (&quot;#,##0.00\);&quot; -&quot;#\ ;@\ "/>
    <numFmt numFmtId="191" formatCode="[$-416]dddd\,\ d&quot; de &quot;mmmm&quot; de &quot;yyyy"/>
    <numFmt numFmtId="192" formatCode="00000"/>
    <numFmt numFmtId="193" formatCode="0.000"/>
    <numFmt numFmtId="194" formatCode="&quot;Ativado&quot;;&quot;Ativado&quot;;&quot;Desativado&quot;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MS Sans Serif"/>
      <family val="0"/>
    </font>
    <font>
      <sz val="10"/>
      <color indexed="10"/>
      <name val="MS Sans Serif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70C0"/>
      <name val="MS Sans Serif"/>
      <family val="0"/>
    </font>
    <font>
      <sz val="10"/>
      <color rgb="FFFF0000"/>
      <name val="MS Sans Serif"/>
      <family val="0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/>
      <bottom style="hair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186" fontId="6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7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0" fontId="49" fillId="21" borderId="6" applyNumberFormat="0" applyAlignment="0" applyProtection="0"/>
    <xf numFmtId="38" fontId="0" fillId="0" borderId="0" applyFont="0" applyFill="0" applyBorder="0" applyAlignment="0" applyProtection="0"/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7" fillId="0" borderId="11" xfId="0" applyFont="1" applyBorder="1" applyAlignment="1" applyProtection="1">
      <alignment horizontal="left" vertical="center" wrapText="1"/>
      <protection hidden="1"/>
    </xf>
    <xf numFmtId="0" fontId="27" fillId="0" borderId="11" xfId="0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2" fontId="8" fillId="0" borderId="11" xfId="0" applyNumberFormat="1" applyFont="1" applyBorder="1" applyAlignment="1" applyProtection="1">
      <alignment horizontal="right" vertical="center"/>
      <protection hidden="1"/>
    </xf>
    <xf numFmtId="2" fontId="8" fillId="0" borderId="12" xfId="0" applyNumberFormat="1" applyFont="1" applyFill="1" applyBorder="1" applyAlignment="1" applyProtection="1">
      <alignment horizontal="right" vertical="center"/>
      <protection hidden="1"/>
    </xf>
    <xf numFmtId="40" fontId="8" fillId="0" borderId="13" xfId="0" applyNumberFormat="1" applyFont="1" applyBorder="1" applyAlignment="1" applyProtection="1">
      <alignment horizontal="right" vertical="center"/>
      <protection hidden="1"/>
    </xf>
    <xf numFmtId="0" fontId="27" fillId="33" borderId="14" xfId="0" applyFont="1" applyFill="1" applyBorder="1" applyAlignment="1" applyProtection="1">
      <alignment horizontal="center" vertical="center" wrapText="1"/>
      <protection hidden="1"/>
    </xf>
    <xf numFmtId="0" fontId="28" fillId="33" borderId="15" xfId="0" applyFont="1" applyFill="1" applyBorder="1" applyAlignment="1" applyProtection="1">
      <alignment vertical="center" wrapText="1"/>
      <protection hidden="1"/>
    </xf>
    <xf numFmtId="2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 applyProtection="1">
      <alignment vertical="center" wrapText="1"/>
      <protection hidden="1"/>
    </xf>
    <xf numFmtId="4" fontId="27" fillId="33" borderId="15" xfId="0" applyNumberFormat="1" applyFont="1" applyFill="1" applyBorder="1" applyAlignment="1" applyProtection="1">
      <alignment horizontal="right" vertical="center" wrapText="1"/>
      <protection hidden="1"/>
    </xf>
    <xf numFmtId="0" fontId="8" fillId="33" borderId="16" xfId="0" applyFont="1" applyFill="1" applyBorder="1" applyAlignment="1" applyProtection="1">
      <alignment vertical="center" wrapText="1"/>
      <protection hidden="1"/>
    </xf>
    <xf numFmtId="0" fontId="27" fillId="0" borderId="17" xfId="0" applyFont="1" applyFill="1" applyBorder="1" applyAlignment="1" applyProtection="1">
      <alignment horizontal="center" vertical="center" wrapText="1"/>
      <protection hidden="1"/>
    </xf>
    <xf numFmtId="2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27" fillId="0" borderId="18" xfId="0" applyFont="1" applyFill="1" applyBorder="1" applyAlignment="1" applyProtection="1">
      <alignment horizontal="center" vertical="center" wrapText="1"/>
      <protection hidden="1"/>
    </xf>
    <xf numFmtId="178" fontId="8" fillId="0" borderId="11" xfId="0" applyNumberFormat="1" applyFont="1" applyBorder="1" applyAlignment="1" applyProtection="1">
      <alignment horizontal="left" vertical="center" wrapText="1"/>
      <protection hidden="1"/>
    </xf>
    <xf numFmtId="178" fontId="8" fillId="0" borderId="11" xfId="0" applyNumberFormat="1" applyFont="1" applyBorder="1" applyAlignment="1" applyProtection="1">
      <alignment horizontal="center" vertical="center" wrapText="1"/>
      <protection hidden="1"/>
    </xf>
    <xf numFmtId="4" fontId="8" fillId="0" borderId="13" xfId="0" applyNumberFormat="1" applyFont="1" applyBorder="1" applyAlignment="1" applyProtection="1">
      <alignment horizontal="right" vertical="center" wrapText="1"/>
      <protection hidden="1"/>
    </xf>
    <xf numFmtId="178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Fill="1" applyBorder="1" applyAlignment="1" applyProtection="1">
      <alignment horizontal="left" vertical="center" wrapText="1"/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/>
    </xf>
    <xf numFmtId="4" fontId="27" fillId="0" borderId="13" xfId="108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4" fontId="8" fillId="0" borderId="13" xfId="108" applyNumberFormat="1" applyFont="1" applyFill="1" applyBorder="1" applyAlignment="1" applyProtection="1">
      <alignment horizontal="right" vertical="center" wrapText="1"/>
      <protection hidden="1"/>
    </xf>
    <xf numFmtId="178" fontId="8" fillId="0" borderId="17" xfId="0" applyNumberFormat="1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justify" vertical="center" wrapText="1"/>
      <protection hidden="1"/>
    </xf>
    <xf numFmtId="0" fontId="8" fillId="0" borderId="11" xfId="0" applyFont="1" applyBorder="1" applyAlignment="1" applyProtection="1">
      <alignment horizontal="justify" vertical="center" wrapText="1"/>
      <protection hidden="1"/>
    </xf>
    <xf numFmtId="4" fontId="8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1" xfId="0" applyNumberFormat="1" applyFont="1" applyBorder="1" applyAlignment="1" applyProtection="1">
      <alignment horizontal="right" vertical="center" wrapText="1"/>
      <protection hidden="1" locked="0"/>
    </xf>
    <xf numFmtId="4" fontId="8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78" fontId="5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33" borderId="15" xfId="0" applyFont="1" applyFill="1" applyBorder="1" applyAlignment="1" applyProtection="1">
      <alignment vertical="center" wrapText="1"/>
      <protection hidden="1"/>
    </xf>
    <xf numFmtId="178" fontId="27" fillId="0" borderId="11" xfId="0" applyNumberFormat="1" applyFont="1" applyBorder="1" applyAlignment="1" applyProtection="1">
      <alignment vertical="center" wrapText="1"/>
      <protection hidden="1"/>
    </xf>
    <xf numFmtId="178" fontId="8" fillId="0" borderId="11" xfId="0" applyNumberFormat="1" applyFont="1" applyBorder="1" applyAlignment="1" applyProtection="1">
      <alignment vertical="center" wrapText="1"/>
      <protection hidden="1"/>
    </xf>
    <xf numFmtId="1" fontId="8" fillId="0" borderId="11" xfId="0" applyNumberFormat="1" applyFont="1" applyFill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27" fillId="0" borderId="11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/>
    </xf>
    <xf numFmtId="178" fontId="8" fillId="0" borderId="17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4" fontId="8" fillId="0" borderId="21" xfId="0" applyNumberFormat="1" applyFont="1" applyFill="1" applyBorder="1" applyAlignment="1" applyProtection="1">
      <alignment vertical="center" wrapText="1"/>
      <protection hidden="1" locked="0"/>
    </xf>
    <xf numFmtId="0" fontId="58" fillId="0" borderId="0" xfId="0" applyFont="1" applyBorder="1" applyAlignment="1" applyProtection="1">
      <alignment vertical="center" wrapText="1"/>
      <protection hidden="1"/>
    </xf>
    <xf numFmtId="0" fontId="58" fillId="0" borderId="0" xfId="0" applyFont="1" applyAlignment="1" applyProtection="1">
      <alignment vertical="center" wrapText="1"/>
      <protection hidden="1"/>
    </xf>
    <xf numFmtId="0" fontId="58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179" fontId="8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178" fontId="59" fillId="0" borderId="17" xfId="0" applyNumberFormat="1" applyFont="1" applyFill="1" applyBorder="1" applyAlignment="1" applyProtection="1">
      <alignment horizontal="center" vertical="center" wrapText="1"/>
      <protection hidden="1"/>
    </xf>
    <xf numFmtId="178" fontId="27" fillId="0" borderId="11" xfId="0" applyNumberFormat="1" applyFont="1" applyFill="1" applyBorder="1" applyAlignment="1" applyProtection="1">
      <alignment vertical="center" wrapText="1"/>
      <protection hidden="1"/>
    </xf>
    <xf numFmtId="2" fontId="27" fillId="0" borderId="11" xfId="0" applyNumberFormat="1" applyFont="1" applyFill="1" applyBorder="1" applyAlignment="1" applyProtection="1">
      <alignment horizontal="right" vertical="center" wrapText="1"/>
      <protection hidden="1"/>
    </xf>
    <xf numFmtId="40" fontId="8" fillId="0" borderId="13" xfId="108" applyNumberFormat="1" applyFont="1" applyFill="1" applyBorder="1" applyAlignment="1" applyProtection="1">
      <alignment horizontal="right" vertical="center" wrapText="1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4" fontId="8" fillId="0" borderId="13" xfId="0" applyNumberFormat="1" applyFont="1" applyFill="1" applyBorder="1" applyAlignment="1" applyProtection="1">
      <alignment horizontal="right" vertical="center" wrapText="1"/>
      <protection hidden="1"/>
    </xf>
    <xf numFmtId="178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>
      <alignment horizontal="justify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2" fontId="8" fillId="0" borderId="11" xfId="0" applyNumberFormat="1" applyFont="1" applyFill="1" applyBorder="1" applyAlignment="1" applyProtection="1">
      <alignment horizontal="right" vertical="center"/>
      <protection hidden="1"/>
    </xf>
    <xf numFmtId="40" fontId="8" fillId="0" borderId="13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justify" vertical="center" wrapText="1"/>
      <protection hidden="1"/>
    </xf>
    <xf numFmtId="178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178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178" fontId="8" fillId="0" borderId="11" xfId="0" applyNumberFormat="1" applyFont="1" applyFill="1" applyBorder="1" applyAlignment="1" applyProtection="1">
      <alignment vertical="center" wrapText="1"/>
      <protection hidden="1"/>
    </xf>
    <xf numFmtId="178" fontId="8" fillId="0" borderId="11" xfId="0" applyNumberFormat="1" applyFont="1" applyFill="1" applyBorder="1" applyAlignment="1" applyProtection="1">
      <alignment horizontal="left" vertical="center" wrapText="1"/>
      <protection hidden="1"/>
    </xf>
    <xf numFmtId="178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179" fontId="57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57" fillId="0" borderId="13" xfId="0" applyNumberFormat="1" applyFont="1" applyFill="1" applyBorder="1" applyAlignment="1" applyProtection="1">
      <alignment horizontal="right" vertical="center" wrapText="1"/>
      <protection hidden="1"/>
    </xf>
    <xf numFmtId="2" fontId="60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60" fillId="0" borderId="13" xfId="52" applyNumberFormat="1" applyFont="1" applyFill="1" applyBorder="1" applyAlignment="1" applyProtection="1">
      <alignment horizontal="right" vertical="center"/>
      <protection hidden="1"/>
    </xf>
    <xf numFmtId="179" fontId="27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27" fillId="0" borderId="13" xfId="0" applyNumberFormat="1" applyFont="1" applyFill="1" applyBorder="1" applyAlignment="1" applyProtection="1">
      <alignment horizontal="right" vertical="center" wrapText="1"/>
      <protection hidden="1"/>
    </xf>
    <xf numFmtId="2" fontId="8" fillId="34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8" fillId="34" borderId="13" xfId="0" applyNumberFormat="1" applyFont="1" applyFill="1" applyBorder="1" applyAlignment="1" applyProtection="1">
      <alignment horizontal="right" vertical="center"/>
      <protection hidden="1"/>
    </xf>
    <xf numFmtId="2" fontId="8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3" xfId="0" applyNumberFormat="1" applyFont="1" applyFill="1" applyBorder="1" applyAlignment="1" applyProtection="1">
      <alignment horizontal="right" vertical="center"/>
      <protection hidden="1"/>
    </xf>
    <xf numFmtId="4" fontId="8" fillId="0" borderId="13" xfId="52" applyNumberFormat="1" applyFont="1" applyFill="1" applyBorder="1" applyAlignment="1" applyProtection="1">
      <alignment horizontal="right" vertical="center"/>
      <protection hidden="1"/>
    </xf>
    <xf numFmtId="0" fontId="58" fillId="0" borderId="11" xfId="0" applyFont="1" applyFill="1" applyBorder="1" applyAlignment="1" applyProtection="1">
      <alignment horizontal="center" vertical="center" wrapText="1"/>
      <protection hidden="1"/>
    </xf>
    <xf numFmtId="178" fontId="8" fillId="0" borderId="23" xfId="0" applyNumberFormat="1" applyFont="1" applyBorder="1" applyAlignment="1" applyProtection="1">
      <alignment horizontal="center" vertical="center" wrapText="1"/>
      <protection hidden="1"/>
    </xf>
    <xf numFmtId="178" fontId="61" fillId="0" borderId="17" xfId="0" applyNumberFormat="1" applyFont="1" applyFill="1" applyBorder="1" applyAlignment="1" applyProtection="1">
      <alignment horizontal="center" vertical="center" wrapText="1"/>
      <protection hidden="1"/>
    </xf>
    <xf numFmtId="178" fontId="0" fillId="0" borderId="17" xfId="0" applyNumberFormat="1" applyFont="1" applyBorder="1" applyAlignment="1" applyProtection="1">
      <alignment horizontal="left" vertical="center" wrapText="1"/>
      <protection hidden="1"/>
    </xf>
    <xf numFmtId="178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178" fontId="62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24" xfId="0" applyNumberFormat="1" applyFont="1" applyFill="1" applyBorder="1" applyAlignment="1" applyProtection="1">
      <alignment horizontal="right" vertical="center" wrapText="1"/>
      <protection hidden="1"/>
    </xf>
    <xf numFmtId="4" fontId="27" fillId="33" borderId="1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5" xfId="0" applyNumberFormat="1" applyFont="1" applyFill="1" applyBorder="1" applyAlignment="1" applyProtection="1">
      <alignment horizontal="right" vertical="center"/>
      <protection hidden="1"/>
    </xf>
    <xf numFmtId="4" fontId="8" fillId="0" borderId="25" xfId="0" applyNumberFormat="1" applyFont="1" applyBorder="1" applyAlignment="1" applyProtection="1">
      <alignment horizontal="right" vertical="center" wrapText="1"/>
      <protection hidden="1"/>
    </xf>
    <xf numFmtId="2" fontId="60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0" fillId="0" borderId="25" xfId="52" applyNumberFormat="1" applyFont="1" applyFill="1" applyBorder="1" applyAlignment="1" applyProtection="1">
      <alignment horizontal="right" vertical="center"/>
      <protection hidden="1"/>
    </xf>
    <xf numFmtId="4" fontId="63" fillId="35" borderId="26" xfId="0" applyNumberFormat="1" applyFont="1" applyFill="1" applyBorder="1" applyAlignment="1" applyProtection="1">
      <alignment horizontal="right" vertical="center" wrapText="1"/>
      <protection hidden="1"/>
    </xf>
    <xf numFmtId="4" fontId="63" fillId="35" borderId="27" xfId="0" applyNumberFormat="1" applyFont="1" applyFill="1" applyBorder="1" applyAlignment="1" applyProtection="1">
      <alignment horizontal="right" vertical="center" wrapText="1"/>
      <protection hidden="1"/>
    </xf>
    <xf numFmtId="4" fontId="27" fillId="35" borderId="28" xfId="0" applyNumberFormat="1" applyFont="1" applyFill="1" applyBorder="1" applyAlignment="1" applyProtection="1">
      <alignment horizontal="right" vertical="center" wrapText="1"/>
      <protection hidden="1"/>
    </xf>
    <xf numFmtId="4" fontId="27" fillId="35" borderId="26" xfId="0" applyNumberFormat="1" applyFont="1" applyFill="1" applyBorder="1" applyAlignment="1" applyProtection="1">
      <alignment horizontal="right" vertical="center" wrapText="1"/>
      <protection hidden="1"/>
    </xf>
    <xf numFmtId="4" fontId="27" fillId="35" borderId="27" xfId="0" applyNumberFormat="1" applyFont="1" applyFill="1" applyBorder="1" applyAlignment="1" applyProtection="1">
      <alignment horizontal="right" vertical="center" wrapText="1"/>
      <protection hidden="1"/>
    </xf>
    <xf numFmtId="4" fontId="27" fillId="33" borderId="28" xfId="0" applyNumberFormat="1" applyFont="1" applyFill="1" applyBorder="1" applyAlignment="1" applyProtection="1">
      <alignment horizontal="right" vertical="center" wrapText="1"/>
      <protection hidden="1"/>
    </xf>
    <xf numFmtId="4" fontId="8" fillId="34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8" fillId="34" borderId="13" xfId="0" applyNumberFormat="1" applyFont="1" applyFill="1" applyBorder="1" applyAlignment="1" applyProtection="1">
      <alignment horizontal="right" vertical="center" wrapText="1"/>
      <protection hidden="1"/>
    </xf>
    <xf numFmtId="4" fontId="27" fillId="35" borderId="15" xfId="0" applyNumberFormat="1" applyFont="1" applyFill="1" applyBorder="1" applyAlignment="1" applyProtection="1">
      <alignment horizontal="right" vertical="center" wrapText="1"/>
      <protection hidden="1"/>
    </xf>
    <xf numFmtId="4" fontId="27" fillId="35" borderId="16" xfId="0" applyNumberFormat="1" applyFont="1" applyFill="1" applyBorder="1" applyAlignment="1" applyProtection="1">
      <alignment horizontal="right" vertical="center" wrapText="1"/>
      <protection hidden="1"/>
    </xf>
    <xf numFmtId="4" fontId="27" fillId="35" borderId="29" xfId="0" applyNumberFormat="1" applyFont="1" applyFill="1" applyBorder="1" applyAlignment="1" applyProtection="1">
      <alignment horizontal="right" vertical="center" wrapText="1"/>
      <protection hidden="1"/>
    </xf>
    <xf numFmtId="4" fontId="27" fillId="33" borderId="3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58" fillId="0" borderId="0" xfId="0" applyFont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58" fillId="34" borderId="0" xfId="0" applyFont="1" applyFill="1" applyBorder="1" applyAlignment="1" applyProtection="1">
      <alignment vertical="center" wrapText="1"/>
      <protection hidden="1"/>
    </xf>
    <xf numFmtId="2" fontId="8" fillId="0" borderId="0" xfId="0" applyNumberFormat="1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  <xf numFmtId="4" fontId="8" fillId="0" borderId="0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31" xfId="0" applyFont="1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vertical="center"/>
      <protection hidden="1"/>
    </xf>
    <xf numFmtId="2" fontId="8" fillId="0" borderId="32" xfId="0" applyNumberFormat="1" applyFont="1" applyBorder="1" applyAlignment="1" applyProtection="1">
      <alignment horizontal="center" vertical="center"/>
      <protection hidden="1"/>
    </xf>
    <xf numFmtId="4" fontId="8" fillId="0" borderId="32" xfId="0" applyNumberFormat="1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4" fontId="27" fillId="35" borderId="26" xfId="0" applyNumberFormat="1" applyFont="1" applyFill="1" applyBorder="1" applyAlignment="1" applyProtection="1">
      <alignment horizontal="right" vertical="center"/>
      <protection hidden="1"/>
    </xf>
    <xf numFmtId="4" fontId="27" fillId="35" borderId="27" xfId="0" applyNumberFormat="1" applyFont="1" applyFill="1" applyBorder="1" applyAlignment="1" applyProtection="1">
      <alignment horizontal="right" vertical="center"/>
      <protection hidden="1"/>
    </xf>
    <xf numFmtId="4" fontId="27" fillId="35" borderId="29" xfId="0" applyNumberFormat="1" applyFont="1" applyFill="1" applyBorder="1" applyAlignment="1" applyProtection="1">
      <alignment horizontal="right" vertical="center"/>
      <protection hidden="1"/>
    </xf>
    <xf numFmtId="178" fontId="27" fillId="35" borderId="33" xfId="0" applyNumberFormat="1" applyFont="1" applyFill="1" applyBorder="1" applyAlignment="1" applyProtection="1">
      <alignment horizontal="right" vertical="center"/>
      <protection hidden="1"/>
    </xf>
    <xf numFmtId="178" fontId="27" fillId="35" borderId="34" xfId="0" applyNumberFormat="1" applyFont="1" applyFill="1" applyBorder="1" applyAlignment="1" applyProtection="1">
      <alignment horizontal="right" vertical="center"/>
      <protection hidden="1"/>
    </xf>
    <xf numFmtId="178" fontId="27" fillId="35" borderId="35" xfId="0" applyNumberFormat="1" applyFont="1" applyFill="1" applyBorder="1" applyAlignment="1" applyProtection="1">
      <alignment horizontal="right" vertical="center"/>
      <protection hidden="1"/>
    </xf>
    <xf numFmtId="178" fontId="27" fillId="35" borderId="33" xfId="0" applyNumberFormat="1" applyFont="1" applyFill="1" applyBorder="1" applyAlignment="1" applyProtection="1">
      <alignment horizontal="right" vertical="center" wrapText="1"/>
      <protection hidden="1"/>
    </xf>
    <xf numFmtId="178" fontId="27" fillId="35" borderId="34" xfId="0" applyNumberFormat="1" applyFont="1" applyFill="1" applyBorder="1" applyAlignment="1" applyProtection="1">
      <alignment horizontal="right" vertical="center" wrapText="1"/>
      <protection hidden="1"/>
    </xf>
    <xf numFmtId="178" fontId="27" fillId="35" borderId="35" xfId="0" applyNumberFormat="1" applyFont="1" applyFill="1" applyBorder="1" applyAlignment="1" applyProtection="1">
      <alignment horizontal="right" vertical="center" wrapText="1"/>
      <protection hidden="1"/>
    </xf>
    <xf numFmtId="0" fontId="37" fillId="35" borderId="33" xfId="0" applyFont="1" applyFill="1" applyBorder="1" applyAlignment="1" applyProtection="1">
      <alignment horizontal="left" vertical="center" wrapText="1"/>
      <protection hidden="1"/>
    </xf>
    <xf numFmtId="0" fontId="37" fillId="35" borderId="34" xfId="0" applyFont="1" applyFill="1" applyBorder="1" applyAlignment="1" applyProtection="1">
      <alignment horizontal="left" vertical="center" wrapText="1"/>
      <protection hidden="1"/>
    </xf>
    <xf numFmtId="0" fontId="37" fillId="35" borderId="36" xfId="0" applyFont="1" applyFill="1" applyBorder="1" applyAlignment="1" applyProtection="1">
      <alignment horizontal="left" vertical="center" wrapText="1"/>
      <protection hidden="1"/>
    </xf>
    <xf numFmtId="0" fontId="27" fillId="33" borderId="30" xfId="0" applyFont="1" applyFill="1" applyBorder="1" applyAlignment="1" applyProtection="1">
      <alignment horizontal="right" vertical="center"/>
      <protection hidden="1"/>
    </xf>
    <xf numFmtId="0" fontId="27" fillId="35" borderId="28" xfId="0" applyFont="1" applyFill="1" applyBorder="1" applyAlignment="1" applyProtection="1">
      <alignment horizontal="right" vertical="center"/>
      <protection hidden="1"/>
    </xf>
    <xf numFmtId="178" fontId="63" fillId="35" borderId="33" xfId="0" applyNumberFormat="1" applyFont="1" applyFill="1" applyBorder="1" applyAlignment="1" applyProtection="1">
      <alignment horizontal="right" vertical="center" wrapText="1"/>
      <protection hidden="1"/>
    </xf>
    <xf numFmtId="178" fontId="63" fillId="35" borderId="34" xfId="0" applyNumberFormat="1" applyFont="1" applyFill="1" applyBorder="1" applyAlignment="1" applyProtection="1">
      <alignment horizontal="right" vertical="center" wrapText="1"/>
      <protection hidden="1"/>
    </xf>
    <xf numFmtId="178" fontId="63" fillId="35" borderId="35" xfId="0" applyNumberFormat="1" applyFont="1" applyFill="1" applyBorder="1" applyAlignment="1" applyProtection="1">
      <alignment horizontal="right" vertical="center" wrapText="1"/>
      <protection hidden="1"/>
    </xf>
    <xf numFmtId="0" fontId="27" fillId="33" borderId="28" xfId="0" applyFont="1" applyFill="1" applyBorder="1" applyAlignment="1" applyProtection="1">
      <alignment horizontal="right" vertic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Continuous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centerContinuous" vertical="center" wrapText="1"/>
      <protection hidden="1"/>
    </xf>
    <xf numFmtId="178" fontId="27" fillId="0" borderId="0" xfId="0" applyNumberFormat="1" applyFont="1" applyAlignment="1" applyProtection="1">
      <alignment horizontal="centerContinuous" vertical="center" wrapText="1"/>
      <protection hidden="1"/>
    </xf>
    <xf numFmtId="4" fontId="8" fillId="0" borderId="0" xfId="0" applyNumberFormat="1" applyFont="1" applyAlignment="1" applyProtection="1">
      <alignment horizontal="centerContinuous" vertical="center" wrapText="1"/>
      <protection hidden="1"/>
    </xf>
    <xf numFmtId="0" fontId="27" fillId="0" borderId="0" xfId="0" applyFont="1" applyBorder="1" applyAlignment="1" applyProtection="1">
      <alignment horizontal="right"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0" fontId="39" fillId="35" borderId="29" xfId="0" applyFont="1" applyFill="1" applyBorder="1" applyAlignment="1" applyProtection="1">
      <alignment horizontal="center" vertical="center" wrapText="1"/>
      <protection hidden="1"/>
    </xf>
    <xf numFmtId="0" fontId="39" fillId="35" borderId="26" xfId="0" applyFont="1" applyFill="1" applyBorder="1" applyAlignment="1" applyProtection="1">
      <alignment horizontal="center" vertical="center" wrapText="1"/>
      <protection hidden="1"/>
    </xf>
    <xf numFmtId="9" fontId="27" fillId="0" borderId="27" xfId="0" applyNumberFormat="1" applyFont="1" applyBorder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39" fillId="35" borderId="37" xfId="0" applyFont="1" applyFill="1" applyBorder="1" applyAlignment="1" applyProtection="1">
      <alignment horizontal="center" vertical="center" wrapText="1"/>
      <protection hidden="1"/>
    </xf>
    <xf numFmtId="0" fontId="39" fillId="35" borderId="38" xfId="0" applyFont="1" applyFill="1" applyBorder="1" applyAlignment="1" applyProtection="1">
      <alignment horizontal="center" vertical="center" wrapText="1"/>
      <protection hidden="1"/>
    </xf>
    <xf numFmtId="10" fontId="27" fillId="0" borderId="39" xfId="0" applyNumberFormat="1" applyFont="1" applyBorder="1" applyAlignment="1" applyProtection="1">
      <alignment horizontal="center" vertical="center" wrapText="1"/>
      <protection hidden="1"/>
    </xf>
    <xf numFmtId="0" fontId="39" fillId="35" borderId="40" xfId="0" applyFont="1" applyFill="1" applyBorder="1" applyAlignment="1" applyProtection="1">
      <alignment horizontal="center" vertical="center" wrapText="1"/>
      <protection hidden="1"/>
    </xf>
    <xf numFmtId="0" fontId="39" fillId="35" borderId="41" xfId="0" applyFont="1" applyFill="1" applyBorder="1" applyAlignment="1" applyProtection="1">
      <alignment horizontal="center" vertical="center" wrapText="1"/>
      <protection hidden="1"/>
    </xf>
    <xf numFmtId="10" fontId="27" fillId="0" borderId="42" xfId="0" applyNumberFormat="1" applyFont="1" applyBorder="1" applyAlignment="1" applyProtection="1">
      <alignment horizontal="center" vertical="center" wrapText="1"/>
      <protection hidden="1"/>
    </xf>
    <xf numFmtId="0" fontId="38" fillId="33" borderId="33" xfId="0" applyFont="1" applyFill="1" applyBorder="1" applyAlignment="1" applyProtection="1">
      <alignment horizontal="center" vertical="center" wrapText="1"/>
      <protection hidden="1"/>
    </xf>
    <xf numFmtId="0" fontId="38" fillId="33" borderId="34" xfId="0" applyFont="1" applyFill="1" applyBorder="1" applyAlignment="1" applyProtection="1">
      <alignment horizontal="center" vertical="center" wrapText="1"/>
      <protection hidden="1"/>
    </xf>
    <xf numFmtId="0" fontId="38" fillId="33" borderId="36" xfId="0" applyFont="1" applyFill="1" applyBorder="1" applyAlignment="1" applyProtection="1">
      <alignment horizontal="center" vertical="center" wrapText="1"/>
      <protection hidden="1"/>
    </xf>
    <xf numFmtId="0" fontId="27" fillId="33" borderId="28" xfId="0" applyFont="1" applyFill="1" applyBorder="1" applyAlignment="1" applyProtection="1">
      <alignment horizontal="left" vertical="center" wrapText="1"/>
      <protection hidden="1"/>
    </xf>
    <xf numFmtId="0" fontId="27" fillId="33" borderId="33" xfId="0" applyFont="1" applyFill="1" applyBorder="1" applyAlignment="1" applyProtection="1">
      <alignment vertical="center" wrapText="1"/>
      <protection hidden="1"/>
    </xf>
    <xf numFmtId="0" fontId="27" fillId="33" borderId="33" xfId="0" applyFont="1" applyFill="1" applyBorder="1" applyAlignment="1" applyProtection="1">
      <alignment horizontal="left" vertical="center" wrapText="1"/>
      <protection hidden="1"/>
    </xf>
    <xf numFmtId="0" fontId="27" fillId="33" borderId="34" xfId="0" applyFont="1" applyFill="1" applyBorder="1" applyAlignment="1" applyProtection="1">
      <alignment horizontal="left" vertical="center" wrapText="1"/>
      <protection hidden="1"/>
    </xf>
    <xf numFmtId="0" fontId="27" fillId="33" borderId="43" xfId="0" applyFont="1" applyFill="1" applyBorder="1" applyAlignment="1" applyProtection="1">
      <alignment horizontal="center" vertical="center" wrapText="1"/>
      <protection hidden="1"/>
    </xf>
    <xf numFmtId="0" fontId="27" fillId="33" borderId="30" xfId="0" applyFont="1" applyFill="1" applyBorder="1" applyAlignment="1" applyProtection="1">
      <alignment horizontal="center" vertical="center" wrapText="1"/>
      <protection hidden="1"/>
    </xf>
    <xf numFmtId="1" fontId="27" fillId="33" borderId="30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33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36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27" fillId="33" borderId="44" xfId="0" applyFont="1" applyFill="1" applyBorder="1" applyAlignment="1" applyProtection="1">
      <alignment horizontal="center" vertical="center" wrapText="1"/>
      <protection hidden="1"/>
    </xf>
    <xf numFmtId="0" fontId="27" fillId="33" borderId="45" xfId="0" applyFont="1" applyFill="1" applyBorder="1" applyAlignment="1" applyProtection="1">
      <alignment horizontal="center" vertical="center" wrapText="1"/>
      <protection hidden="1"/>
    </xf>
    <xf numFmtId="1" fontId="27" fillId="33" borderId="45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45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45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1" xfId="0" applyNumberFormat="1" applyFont="1" applyBorder="1" applyAlignment="1" applyProtection="1">
      <alignment horizontal="center" vertical="center" wrapText="1"/>
      <protection hidden="1"/>
    </xf>
    <xf numFmtId="4" fontId="8" fillId="0" borderId="11" xfId="0" applyNumberFormat="1" applyFont="1" applyBorder="1" applyAlignment="1" applyProtection="1">
      <alignment horizontal="right" vertical="center" wrapText="1"/>
      <protection hidden="1"/>
    </xf>
    <xf numFmtId="0" fontId="8" fillId="0" borderId="21" xfId="0" applyFont="1" applyBorder="1" applyAlignment="1" applyProtection="1">
      <alignment vertical="center" wrapText="1"/>
      <protection hidden="1"/>
    </xf>
    <xf numFmtId="4" fontId="8" fillId="0" borderId="21" xfId="0" applyNumberFormat="1" applyFont="1" applyBorder="1" applyAlignment="1" applyProtection="1">
      <alignment horizontal="right" vertical="center" wrapText="1"/>
      <protection hidden="1"/>
    </xf>
    <xf numFmtId="179" fontId="8" fillId="0" borderId="46" xfId="0" applyNumberFormat="1" applyFont="1" applyBorder="1" applyAlignment="1" applyProtection="1">
      <alignment horizontal="right" vertical="center" wrapText="1"/>
      <protection hidden="1"/>
    </xf>
    <xf numFmtId="4" fontId="8" fillId="0" borderId="20" xfId="0" applyNumberFormat="1" applyFont="1" applyFill="1" applyBorder="1" applyAlignment="1" applyProtection="1">
      <alignment horizontal="right" vertical="center" wrapText="1"/>
      <protection hidden="1"/>
    </xf>
    <xf numFmtId="178" fontId="8" fillId="0" borderId="17" xfId="0" applyNumberFormat="1" applyFont="1" applyBorder="1" applyAlignment="1" applyProtection="1">
      <alignment horizontal="left" vertical="center" wrapText="1"/>
      <protection hidden="1"/>
    </xf>
    <xf numFmtId="178" fontId="27" fillId="0" borderId="11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4" fontId="8" fillId="0" borderId="13" xfId="49" applyNumberFormat="1" applyFont="1" applyFill="1" applyBorder="1" applyAlignment="1" applyProtection="1">
      <alignment horizontal="right" vertical="center" wrapText="1"/>
      <protection hidden="1"/>
    </xf>
    <xf numFmtId="0" fontId="27" fillId="0" borderId="47" xfId="0" applyFont="1" applyFill="1" applyBorder="1" applyAlignment="1" applyProtection="1">
      <alignment horizontal="center" vertical="center" wrapText="1"/>
      <protection hidden="1"/>
    </xf>
    <xf numFmtId="178" fontId="27" fillId="0" borderId="17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23" xfId="0" applyFont="1" applyFill="1" applyBorder="1" applyAlignment="1" applyProtection="1">
      <alignment horizontal="justify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justify" vertical="center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4" fontId="8" fillId="0" borderId="21" xfId="0" applyNumberFormat="1" applyFont="1" applyFill="1" applyBorder="1" applyAlignment="1" applyProtection="1">
      <alignment horizontal="right" vertical="center" wrapText="1"/>
      <protection hidden="1"/>
    </xf>
    <xf numFmtId="179" fontId="8" fillId="0" borderId="46" xfId="0" applyNumberFormat="1" applyFont="1" applyFill="1" applyBorder="1" applyAlignment="1" applyProtection="1">
      <alignment horizontal="right" vertical="center" wrapText="1"/>
      <protection hidden="1"/>
    </xf>
    <xf numFmtId="178" fontId="27" fillId="0" borderId="11" xfId="0" applyNumberFormat="1" applyFont="1" applyBorder="1" applyAlignment="1" applyProtection="1">
      <alignment horizontal="left" vertical="center" wrapText="1"/>
      <protection hidden="1"/>
    </xf>
    <xf numFmtId="178" fontId="27" fillId="0" borderId="17" xfId="52" applyNumberFormat="1" applyFont="1" applyFill="1" applyBorder="1" applyAlignment="1" applyProtection="1">
      <alignment horizontal="justify" vertical="center" wrapText="1"/>
      <protection hidden="1"/>
    </xf>
    <xf numFmtId="0" fontId="8" fillId="0" borderId="11" xfId="52" applyFont="1" applyFill="1" applyBorder="1" applyAlignment="1" applyProtection="1">
      <alignment horizontal="justify" vertical="center" wrapText="1"/>
      <protection hidden="1"/>
    </xf>
    <xf numFmtId="178" fontId="8" fillId="0" borderId="47" xfId="0" applyNumberFormat="1" applyFont="1" applyBorder="1" applyAlignment="1" applyProtection="1">
      <alignment horizontal="left" vertical="center" wrapText="1"/>
      <protection hidden="1"/>
    </xf>
    <xf numFmtId="178" fontId="27" fillId="0" borderId="47" xfId="0" applyNumberFormat="1" applyFont="1" applyFill="1" applyBorder="1" applyAlignment="1" applyProtection="1">
      <alignment horizontal="justify" vertical="center" wrapText="1"/>
      <protection hidden="1"/>
    </xf>
    <xf numFmtId="2" fontId="8" fillId="0" borderId="23" xfId="0" applyNumberFormat="1" applyFont="1" applyBorder="1" applyAlignment="1" applyProtection="1">
      <alignment horizontal="center" vertical="center" wrapText="1"/>
      <protection hidden="1"/>
    </xf>
    <xf numFmtId="4" fontId="8" fillId="0" borderId="23" xfId="0" applyNumberFormat="1" applyFont="1" applyBorder="1" applyAlignment="1" applyProtection="1">
      <alignment horizontal="right" vertical="center" wrapText="1"/>
      <protection hidden="1"/>
    </xf>
    <xf numFmtId="178" fontId="58" fillId="0" borderId="17" xfId="0" applyNumberFormat="1" applyFont="1" applyBorder="1" applyAlignment="1" applyProtection="1">
      <alignment horizontal="left" vertical="center" wrapText="1"/>
      <protection hidden="1"/>
    </xf>
    <xf numFmtId="178" fontId="8" fillId="0" borderId="21" xfId="0" applyNumberFormat="1" applyFont="1" applyBorder="1" applyAlignment="1" applyProtection="1">
      <alignment horizontal="center" vertical="center" wrapText="1"/>
      <protection hidden="1"/>
    </xf>
    <xf numFmtId="178" fontId="57" fillId="0" borderId="17" xfId="52" applyNumberFormat="1" applyFont="1" applyFill="1" applyBorder="1" applyAlignment="1" applyProtection="1">
      <alignment horizontal="justify" vertical="center" wrapText="1"/>
      <protection hidden="1"/>
    </xf>
    <xf numFmtId="0" fontId="57" fillId="0" borderId="47" xfId="0" applyFont="1" applyFill="1" applyBorder="1" applyAlignment="1" applyProtection="1">
      <alignment horizontal="center" vertical="center" wrapText="1"/>
      <protection hidden="1"/>
    </xf>
    <xf numFmtId="178" fontId="63" fillId="0" borderId="17" xfId="52" applyNumberFormat="1" applyFont="1" applyFill="1" applyBorder="1" applyAlignment="1" applyProtection="1">
      <alignment horizontal="justify" vertical="center" wrapText="1"/>
      <protection hidden="1"/>
    </xf>
    <xf numFmtId="0" fontId="60" fillId="0" borderId="11" xfId="52" applyFont="1" applyFill="1" applyBorder="1" applyAlignment="1" applyProtection="1">
      <alignment horizontal="justify" vertical="center" wrapText="1"/>
      <protection hidden="1"/>
    </xf>
    <xf numFmtId="1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178" fontId="8" fillId="0" borderId="48" xfId="0" applyNumberFormat="1" applyFont="1" applyBorder="1" applyAlignment="1" applyProtection="1">
      <alignment horizontal="center" vertical="center"/>
      <protection hidden="1"/>
    </xf>
    <xf numFmtId="178" fontId="8" fillId="0" borderId="21" xfId="0" applyNumberFormat="1" applyFont="1" applyBorder="1" applyAlignment="1" applyProtection="1">
      <alignment horizontal="left" vertical="center" wrapText="1"/>
      <protection hidden="1"/>
    </xf>
    <xf numFmtId="178" fontId="8" fillId="0" borderId="21" xfId="0" applyNumberFormat="1" applyFont="1" applyBorder="1" applyAlignment="1" applyProtection="1">
      <alignment horizontal="left" vertical="center" wrapText="1"/>
      <protection hidden="1"/>
    </xf>
    <xf numFmtId="4" fontId="8" fillId="0" borderId="19" xfId="0" applyNumberFormat="1" applyFont="1" applyBorder="1" applyAlignment="1" applyProtection="1">
      <alignment horizontal="right" vertical="center" wrapText="1"/>
      <protection hidden="1"/>
    </xf>
    <xf numFmtId="178" fontId="27" fillId="34" borderId="17" xfId="0" applyNumberFormat="1" applyFont="1" applyFill="1" applyBorder="1" applyAlignment="1" applyProtection="1">
      <alignment horizontal="justify" vertical="center" wrapText="1"/>
      <protection hidden="1"/>
    </xf>
    <xf numFmtId="1" fontId="8" fillId="34" borderId="20" xfId="0" applyNumberFormat="1" applyFont="1" applyFill="1" applyBorder="1" applyAlignment="1" applyProtection="1">
      <alignment horizontal="justify" vertical="center" wrapText="1"/>
      <protection hidden="1"/>
    </xf>
    <xf numFmtId="0" fontId="8" fillId="34" borderId="11" xfId="0" applyFont="1" applyFill="1" applyBorder="1" applyAlignment="1" applyProtection="1">
      <alignment horizontal="justify" vertical="center" wrapText="1"/>
      <protection hidden="1"/>
    </xf>
    <xf numFmtId="178" fontId="8" fillId="34" borderId="17" xfId="0" applyNumberFormat="1" applyFont="1" applyFill="1" applyBorder="1" applyAlignment="1" applyProtection="1">
      <alignment horizontal="center" vertical="center"/>
      <protection hidden="1"/>
    </xf>
    <xf numFmtId="178" fontId="8" fillId="34" borderId="11" xfId="0" applyNumberFormat="1" applyFont="1" applyFill="1" applyBorder="1" applyAlignment="1" applyProtection="1">
      <alignment horizontal="left" vertical="center" wrapText="1"/>
      <protection hidden="1"/>
    </xf>
    <xf numFmtId="2" fontId="8" fillId="34" borderId="11" xfId="0" applyNumberFormat="1" applyFont="1" applyFill="1" applyBorder="1" applyAlignment="1" applyProtection="1">
      <alignment horizontal="center" vertical="center" wrapText="1"/>
      <protection hidden="1"/>
    </xf>
    <xf numFmtId="178" fontId="8" fillId="34" borderId="21" xfId="0" applyNumberFormat="1" applyFont="1" applyFill="1" applyBorder="1" applyAlignment="1" applyProtection="1">
      <alignment horizontal="center" vertical="center" wrapText="1"/>
      <protection hidden="1"/>
    </xf>
    <xf numFmtId="4" fontId="8" fillId="34" borderId="11" xfId="0" applyNumberFormat="1" applyFont="1" applyFill="1" applyBorder="1" applyAlignment="1" applyProtection="1">
      <alignment horizontal="right" vertical="center" wrapText="1"/>
      <protection hidden="1"/>
    </xf>
    <xf numFmtId="178" fontId="8" fillId="0" borderId="11" xfId="0" applyNumberFormat="1" applyFont="1" applyBorder="1" applyAlignment="1" applyProtection="1">
      <alignment horizontal="left" vertical="center" wrapText="1"/>
      <protection hidden="1"/>
    </xf>
    <xf numFmtId="178" fontId="63" fillId="0" borderId="47" xfId="52" applyNumberFormat="1" applyFont="1" applyFill="1" applyBorder="1" applyAlignment="1" applyProtection="1">
      <alignment horizontal="justify" vertical="center" wrapText="1"/>
      <protection hidden="1"/>
    </xf>
    <xf numFmtId="0" fontId="60" fillId="0" borderId="23" xfId="52" applyFont="1" applyFill="1" applyBorder="1" applyAlignment="1" applyProtection="1">
      <alignment horizontal="justify" vertical="center" wrapText="1"/>
      <protection hidden="1"/>
    </xf>
    <xf numFmtId="178" fontId="8" fillId="0" borderId="32" xfId="0" applyNumberFormat="1" applyFont="1" applyBorder="1" applyAlignment="1" applyProtection="1">
      <alignment horizontal="center" vertical="center" wrapText="1"/>
      <protection hidden="1"/>
    </xf>
    <xf numFmtId="0" fontId="38" fillId="0" borderId="33" xfId="0" applyFont="1" applyFill="1" applyBorder="1" applyAlignment="1" applyProtection="1">
      <alignment horizontal="left" vertical="center" wrapText="1"/>
      <protection hidden="1" locked="0"/>
    </xf>
    <xf numFmtId="0" fontId="38" fillId="0" borderId="34" xfId="0" applyFont="1" applyFill="1" applyBorder="1" applyAlignment="1" applyProtection="1">
      <alignment horizontal="left" vertical="center" wrapText="1"/>
      <protection hidden="1" locked="0"/>
    </xf>
    <xf numFmtId="0" fontId="38" fillId="0" borderId="36" xfId="0" applyFont="1" applyFill="1" applyBorder="1" applyAlignment="1" applyProtection="1">
      <alignment horizontal="left" vertical="center" wrapText="1"/>
      <protection hidden="1" locked="0"/>
    </xf>
    <xf numFmtId="4" fontId="8" fillId="0" borderId="21" xfId="0" applyNumberFormat="1" applyFont="1" applyBorder="1" applyAlignment="1" applyProtection="1">
      <alignment horizontal="right" vertical="center" wrapText="1"/>
      <protection hidden="1" locked="0"/>
    </xf>
    <xf numFmtId="179" fontId="8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1" xfId="49" applyNumberFormat="1" applyFont="1" applyBorder="1" applyAlignment="1" applyProtection="1">
      <alignment horizontal="right" vertical="center"/>
      <protection hidden="1" locked="0"/>
    </xf>
    <xf numFmtId="4" fontId="8" fillId="0" borderId="21" xfId="0" applyNumberFormat="1" applyFont="1" applyFill="1" applyBorder="1" applyAlignment="1" applyProtection="1">
      <alignment horizontal="right" vertical="center" wrapText="1"/>
      <protection hidden="1" locked="0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2 2 2" xfId="54"/>
    <cellStyle name="Normal 2 2 3" xfId="55"/>
    <cellStyle name="Normal 2 3" xfId="56"/>
    <cellStyle name="Normal 2 3 2" xfId="57"/>
    <cellStyle name="Normal 2 3 3" xfId="58"/>
    <cellStyle name="Normal 2 4" xfId="59"/>
    <cellStyle name="Normal 2 4 2" xfId="60"/>
    <cellStyle name="Normal 2 4 3" xfId="61"/>
    <cellStyle name="Normal 2 5" xfId="62"/>
    <cellStyle name="Normal 2 5 2" xfId="63"/>
    <cellStyle name="Normal 2 5 3" xfId="64"/>
    <cellStyle name="Normal 2 6" xfId="65"/>
    <cellStyle name="Normal 2 6 2" xfId="66"/>
    <cellStyle name="Normal 2 6 3" xfId="67"/>
    <cellStyle name="Normal 2 7" xfId="68"/>
    <cellStyle name="Normal 2 8" xfId="69"/>
    <cellStyle name="Normal 3" xfId="70"/>
    <cellStyle name="Normal 4" xfId="71"/>
    <cellStyle name="Normal 5" xfId="72"/>
    <cellStyle name="Normal 5 2" xfId="73"/>
    <cellStyle name="Normal 5 3" xfId="74"/>
    <cellStyle name="Normal 6" xfId="75"/>
    <cellStyle name="Nota" xfId="76"/>
    <cellStyle name="planilhas" xfId="77"/>
    <cellStyle name="Percent" xfId="78"/>
    <cellStyle name="Porcentagem 2" xfId="79"/>
    <cellStyle name="Saída" xfId="80"/>
    <cellStyle name="Comma [0]" xfId="81"/>
    <cellStyle name="Separador de milhares 2" xfId="82"/>
    <cellStyle name="Separador de milhares 2 2" xfId="83"/>
    <cellStyle name="Separador de milhares 2 2 2" xfId="84"/>
    <cellStyle name="Separador de milhares 2 2 3" xfId="85"/>
    <cellStyle name="Separador de milhares 2 3" xfId="86"/>
    <cellStyle name="Separador de milhares 2 3 2" xfId="87"/>
    <cellStyle name="Separador de milhares 2 3 3" xfId="88"/>
    <cellStyle name="Separador de milhares 2 4" xfId="89"/>
    <cellStyle name="Separador de milhares 2 4 2" xfId="90"/>
    <cellStyle name="Separador de milhares 2 4 3" xfId="91"/>
    <cellStyle name="Separador de milhares 2 5" xfId="92"/>
    <cellStyle name="Separador de milhares 2 5 2" xfId="93"/>
    <cellStyle name="Separador de milhares 2 5 3" xfId="94"/>
    <cellStyle name="Separador de milhares 2 6" xfId="95"/>
    <cellStyle name="Separador de milhares 2 6 2" xfId="96"/>
    <cellStyle name="Separador de milhares 2 6 3" xfId="97"/>
    <cellStyle name="Separador de milhares 3" xfId="98"/>
    <cellStyle name="Separador de milhares 4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Comma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049"/>
  <sheetViews>
    <sheetView tabSelected="1" zoomScaleSheetLayoutView="100" workbookViewId="0" topLeftCell="A1">
      <selection activeCell="A1" sqref="A1:K1"/>
    </sheetView>
  </sheetViews>
  <sheetFormatPr defaultColWidth="9.140625" defaultRowHeight="12.75"/>
  <cols>
    <col min="1" max="1" width="4.8515625" style="130" customWidth="1"/>
    <col min="2" max="2" width="6.7109375" style="126" customWidth="1"/>
    <col min="3" max="3" width="78.7109375" style="127" customWidth="1"/>
    <col min="4" max="4" width="7.28125" style="128" customWidth="1"/>
    <col min="5" max="5" width="5.7109375" style="127" customWidth="1"/>
    <col min="6" max="6" width="10.28125" style="129" customWidth="1"/>
    <col min="7" max="7" width="10.57421875" style="129" customWidth="1"/>
    <col min="8" max="8" width="11.57421875" style="125" customWidth="1"/>
    <col min="9" max="9" width="10.140625" style="115" customWidth="1"/>
    <col min="10" max="10" width="11.28125" style="115" customWidth="1"/>
    <col min="11" max="11" width="11.57421875" style="115" customWidth="1"/>
    <col min="12" max="81" width="11.421875" style="115" customWidth="1"/>
    <col min="82" max="82" width="56.28125" style="115" customWidth="1"/>
    <col min="83" max="121" width="9.140625" style="115" customWidth="1"/>
    <col min="122" max="16384" width="9.140625" style="124" customWidth="1"/>
  </cols>
  <sheetData>
    <row r="1" spans="1:11" s="47" customFormat="1" ht="1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47" customFormat="1" ht="12.75">
      <c r="A2" s="150"/>
      <c r="B2" s="151"/>
      <c r="C2" s="152"/>
      <c r="D2" s="153"/>
      <c r="E2" s="152"/>
      <c r="F2" s="154"/>
      <c r="G2" s="4"/>
      <c r="H2" s="155"/>
      <c r="I2" s="4"/>
      <c r="J2" s="4"/>
      <c r="K2" s="4"/>
    </row>
    <row r="3" spans="1:11" s="47" customFormat="1" ht="12.75">
      <c r="A3" s="156" t="s">
        <v>190</v>
      </c>
      <c r="B3" s="156"/>
      <c r="C3" s="156"/>
      <c r="D3" s="156"/>
      <c r="E3" s="156"/>
      <c r="F3" s="156"/>
      <c r="G3" s="156"/>
      <c r="H3" s="156"/>
      <c r="I3" s="4"/>
      <c r="J3" s="4"/>
      <c r="K3" s="4"/>
    </row>
    <row r="4" spans="1:11" s="47" customFormat="1" ht="12.75">
      <c r="A4" s="156" t="s">
        <v>191</v>
      </c>
      <c r="B4" s="156"/>
      <c r="C4" s="156"/>
      <c r="D4" s="156"/>
      <c r="E4" s="156"/>
      <c r="F4" s="156"/>
      <c r="G4" s="156"/>
      <c r="H4" s="156"/>
      <c r="I4" s="157" t="s">
        <v>308</v>
      </c>
      <c r="J4" s="158"/>
      <c r="K4" s="159">
        <v>0.25</v>
      </c>
    </row>
    <row r="5" spans="1:11" s="47" customFormat="1" ht="12.75">
      <c r="A5" s="156" t="s">
        <v>59</v>
      </c>
      <c r="B5" s="156"/>
      <c r="C5" s="156"/>
      <c r="D5" s="156"/>
      <c r="E5" s="156"/>
      <c r="F5" s="156"/>
      <c r="G5" s="156"/>
      <c r="H5" s="156"/>
      <c r="I5" s="160"/>
      <c r="J5" s="4"/>
      <c r="K5" s="161"/>
    </row>
    <row r="6" spans="1:11" s="47" customFormat="1" ht="12.75">
      <c r="A6" s="156" t="s">
        <v>60</v>
      </c>
      <c r="B6" s="156"/>
      <c r="C6" s="156"/>
      <c r="D6" s="156"/>
      <c r="E6" s="156"/>
      <c r="F6" s="156"/>
      <c r="G6" s="156"/>
      <c r="H6" s="156"/>
      <c r="I6" s="162" t="s">
        <v>309</v>
      </c>
      <c r="J6" s="163"/>
      <c r="K6" s="164">
        <v>1.1315</v>
      </c>
    </row>
    <row r="7" spans="1:11" s="47" customFormat="1" ht="12.75">
      <c r="A7" s="156" t="s">
        <v>61</v>
      </c>
      <c r="B7" s="156"/>
      <c r="C7" s="156"/>
      <c r="D7" s="156"/>
      <c r="E7" s="156"/>
      <c r="F7" s="156"/>
      <c r="G7" s="156"/>
      <c r="H7" s="156"/>
      <c r="I7" s="165"/>
      <c r="J7" s="166"/>
      <c r="K7" s="167"/>
    </row>
    <row r="8" spans="1:11" s="47" customFormat="1" ht="12.75">
      <c r="A8" s="156" t="s">
        <v>62</v>
      </c>
      <c r="B8" s="156"/>
      <c r="C8" s="156"/>
      <c r="D8" s="156"/>
      <c r="E8" s="156"/>
      <c r="F8" s="156"/>
      <c r="G8" s="156"/>
      <c r="H8" s="156"/>
      <c r="I8" s="4"/>
      <c r="J8" s="4"/>
      <c r="K8" s="4"/>
    </row>
    <row r="9" spans="1:11" s="47" customFormat="1" ht="15" customHeight="1">
      <c r="A9" s="168" t="s">
        <v>310</v>
      </c>
      <c r="B9" s="169"/>
      <c r="C9" s="169"/>
      <c r="D9" s="169"/>
      <c r="E9" s="169"/>
      <c r="F9" s="169"/>
      <c r="G9" s="169"/>
      <c r="H9" s="169"/>
      <c r="I9" s="169"/>
      <c r="J9" s="169"/>
      <c r="K9" s="170"/>
    </row>
    <row r="10" spans="1:11" s="47" customFormat="1" ht="15" customHeight="1">
      <c r="A10" s="171" t="s">
        <v>311</v>
      </c>
      <c r="B10" s="171"/>
      <c r="C10" s="234"/>
      <c r="D10" s="235"/>
      <c r="E10" s="235"/>
      <c r="F10" s="236"/>
      <c r="G10" s="172" t="s">
        <v>58</v>
      </c>
      <c r="H10" s="234"/>
      <c r="I10" s="235"/>
      <c r="J10" s="235"/>
      <c r="K10" s="236"/>
    </row>
    <row r="11" spans="1:11" s="47" customFormat="1" ht="12.75" customHeight="1">
      <c r="A11" s="171" t="s">
        <v>57</v>
      </c>
      <c r="B11" s="173"/>
      <c r="C11" s="234"/>
      <c r="D11" s="235"/>
      <c r="E11" s="235"/>
      <c r="F11" s="236"/>
      <c r="G11" s="174" t="s">
        <v>312</v>
      </c>
      <c r="H11" s="234"/>
      <c r="I11" s="235"/>
      <c r="J11" s="235"/>
      <c r="K11" s="236"/>
    </row>
    <row r="12" spans="1:11" s="47" customFormat="1" ht="12.75" customHeight="1">
      <c r="A12" s="175" t="s">
        <v>342</v>
      </c>
      <c r="B12" s="176" t="s">
        <v>1</v>
      </c>
      <c r="C12" s="176" t="s">
        <v>2</v>
      </c>
      <c r="D12" s="177" t="s">
        <v>316</v>
      </c>
      <c r="E12" s="176" t="s">
        <v>317</v>
      </c>
      <c r="F12" s="178" t="s">
        <v>108</v>
      </c>
      <c r="G12" s="179"/>
      <c r="H12" s="180" t="s">
        <v>341</v>
      </c>
      <c r="I12" s="178" t="s">
        <v>313</v>
      </c>
      <c r="J12" s="179"/>
      <c r="K12" s="180" t="s">
        <v>341</v>
      </c>
    </row>
    <row r="13" spans="1:11" s="47" customFormat="1" ht="25.5">
      <c r="A13" s="181"/>
      <c r="B13" s="182"/>
      <c r="C13" s="182"/>
      <c r="D13" s="183"/>
      <c r="E13" s="182"/>
      <c r="F13" s="184" t="s">
        <v>4</v>
      </c>
      <c r="G13" s="184" t="s">
        <v>3</v>
      </c>
      <c r="H13" s="185"/>
      <c r="I13" s="184" t="s">
        <v>4</v>
      </c>
      <c r="J13" s="184" t="s">
        <v>3</v>
      </c>
      <c r="K13" s="185"/>
    </row>
    <row r="14" spans="1:121" s="4" customFormat="1" ht="15.75" customHeight="1">
      <c r="A14" s="140" t="s">
        <v>314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</row>
    <row r="15" spans="1:121" s="2" customFormat="1" ht="12.75">
      <c r="A15" s="12"/>
      <c r="B15" s="41" t="s">
        <v>7</v>
      </c>
      <c r="C15" s="13" t="s">
        <v>41</v>
      </c>
      <c r="D15" s="14"/>
      <c r="E15" s="15"/>
      <c r="F15" s="16"/>
      <c r="G15" s="16"/>
      <c r="H15" s="98"/>
      <c r="I15" s="97"/>
      <c r="J15" s="16"/>
      <c r="K15" s="1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1:121" s="3" customFormat="1" ht="12.75">
      <c r="A16" s="18"/>
      <c r="B16" s="42" t="s">
        <v>5</v>
      </c>
      <c r="C16" s="1" t="s">
        <v>12</v>
      </c>
      <c r="D16" s="19"/>
      <c r="F16" s="20"/>
      <c r="G16" s="20"/>
      <c r="H16" s="21"/>
      <c r="I16" s="20"/>
      <c r="J16" s="20"/>
      <c r="K16" s="2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</row>
    <row r="17" spans="1:121" s="4" customFormat="1" ht="38.25">
      <c r="A17" s="22"/>
      <c r="B17" s="43" t="s">
        <v>6</v>
      </c>
      <c r="C17" s="35" t="s">
        <v>29</v>
      </c>
      <c r="D17" s="186">
        <v>15</v>
      </c>
      <c r="E17" s="24" t="s">
        <v>8</v>
      </c>
      <c r="F17" s="37"/>
      <c r="G17" s="37"/>
      <c r="H17" s="25">
        <f>SUM(F17,G17)*D17</f>
        <v>0</v>
      </c>
      <c r="I17" s="187">
        <f>TRUNC(F17*(1+$K$4),2)</f>
        <v>0</v>
      </c>
      <c r="J17" s="187">
        <f>TRUNC(G17*(1+$K$4),2)</f>
        <v>0</v>
      </c>
      <c r="K17" s="25">
        <f>SUM(I17:J17)*D17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</row>
    <row r="18" spans="1:121" s="4" customFormat="1" ht="25.5">
      <c r="A18" s="18"/>
      <c r="B18" s="43" t="s">
        <v>30</v>
      </c>
      <c r="C18" s="35" t="s">
        <v>18</v>
      </c>
      <c r="D18" s="186">
        <v>1</v>
      </c>
      <c r="E18" s="24" t="s">
        <v>11</v>
      </c>
      <c r="F18" s="37"/>
      <c r="G18" s="37"/>
      <c r="H18" s="25">
        <f>SUM(F18,G18)*D18</f>
        <v>0</v>
      </c>
      <c r="I18" s="187">
        <f aca="true" t="shared" si="0" ref="I18:J60">TRUNC(F18*(1+$K$4),2)</f>
        <v>0</v>
      </c>
      <c r="J18" s="187">
        <f t="shared" si="0"/>
        <v>0</v>
      </c>
      <c r="K18" s="25">
        <f aca="true" t="shared" si="1" ref="K18:K60">SUM(I18:J18)*D18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</row>
    <row r="19" spans="1:121" s="4" customFormat="1" ht="12.75">
      <c r="A19" s="18"/>
      <c r="B19" s="43" t="s">
        <v>9</v>
      </c>
      <c r="C19" s="35" t="s">
        <v>25</v>
      </c>
      <c r="D19" s="186">
        <v>15</v>
      </c>
      <c r="E19" s="24" t="s">
        <v>8</v>
      </c>
      <c r="F19" s="37"/>
      <c r="G19" s="37"/>
      <c r="H19" s="25">
        <f>SUM(F19,G19)*D19</f>
        <v>0</v>
      </c>
      <c r="I19" s="187">
        <f t="shared" si="0"/>
        <v>0</v>
      </c>
      <c r="J19" s="187">
        <f t="shared" si="0"/>
        <v>0</v>
      </c>
      <c r="K19" s="25">
        <f t="shared" si="1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</row>
    <row r="20" spans="1:121" s="4" customFormat="1" ht="25.5">
      <c r="A20" s="18"/>
      <c r="B20" s="43" t="s">
        <v>10</v>
      </c>
      <c r="C20" s="35" t="s">
        <v>36</v>
      </c>
      <c r="D20" s="186">
        <v>15</v>
      </c>
      <c r="E20" s="24" t="s">
        <v>8</v>
      </c>
      <c r="F20" s="37"/>
      <c r="G20" s="37"/>
      <c r="H20" s="25">
        <f>SUM(F20,G20)*D20</f>
        <v>0</v>
      </c>
      <c r="I20" s="187">
        <f t="shared" si="0"/>
        <v>0</v>
      </c>
      <c r="J20" s="187">
        <f t="shared" si="0"/>
        <v>0</v>
      </c>
      <c r="K20" s="25">
        <f t="shared" si="1"/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</row>
    <row r="21" spans="1:121" s="72" customFormat="1" ht="38.25">
      <c r="A21" s="18"/>
      <c r="B21" s="77" t="s">
        <v>16</v>
      </c>
      <c r="C21" s="35" t="s">
        <v>17</v>
      </c>
      <c r="D21" s="186">
        <v>1</v>
      </c>
      <c r="E21" s="75" t="s">
        <v>11</v>
      </c>
      <c r="F21" s="37"/>
      <c r="G21" s="37"/>
      <c r="H21" s="65">
        <f>SUM(F21,G21)*D21</f>
        <v>0</v>
      </c>
      <c r="I21" s="187">
        <f t="shared" si="0"/>
        <v>0</v>
      </c>
      <c r="J21" s="187">
        <f t="shared" si="0"/>
        <v>0</v>
      </c>
      <c r="K21" s="25">
        <f t="shared" si="1"/>
        <v>0</v>
      </c>
      <c r="L21" s="6"/>
      <c r="M21" s="7"/>
      <c r="N21" s="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</row>
    <row r="22" spans="1:121" s="4" customFormat="1" ht="12.75">
      <c r="A22" s="18"/>
      <c r="B22" s="42" t="s">
        <v>13</v>
      </c>
      <c r="C22" s="1" t="s">
        <v>67</v>
      </c>
      <c r="D22" s="186"/>
      <c r="E22" s="3"/>
      <c r="F22" s="20"/>
      <c r="G22" s="20"/>
      <c r="H22" s="21"/>
      <c r="I22" s="187"/>
      <c r="J22" s="187"/>
      <c r="K22" s="2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</row>
    <row r="23" spans="1:121" s="4" customFormat="1" ht="12.75">
      <c r="A23" s="22"/>
      <c r="B23" s="43" t="s">
        <v>14</v>
      </c>
      <c r="C23" s="188" t="s">
        <v>73</v>
      </c>
      <c r="D23" s="186">
        <v>4</v>
      </c>
      <c r="E23" s="31" t="s">
        <v>11</v>
      </c>
      <c r="F23" s="189" t="s">
        <v>38</v>
      </c>
      <c r="G23" s="237"/>
      <c r="H23" s="190">
        <f>SUM(F23:G23)*D23</f>
        <v>0</v>
      </c>
      <c r="I23" s="187" t="s">
        <v>38</v>
      </c>
      <c r="J23" s="187">
        <f t="shared" si="0"/>
        <v>0</v>
      </c>
      <c r="K23" s="25">
        <f t="shared" si="1"/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</row>
    <row r="24" spans="1:14" s="115" customFormat="1" ht="25.5">
      <c r="A24" s="48"/>
      <c r="B24" s="43" t="s">
        <v>15</v>
      </c>
      <c r="C24" s="35" t="s">
        <v>72</v>
      </c>
      <c r="D24" s="186">
        <v>90</v>
      </c>
      <c r="E24" s="49" t="s">
        <v>8</v>
      </c>
      <c r="F24" s="38"/>
      <c r="G24" s="50"/>
      <c r="H24" s="36">
        <f>SUM(F24,G24)*D24</f>
        <v>0</v>
      </c>
      <c r="I24" s="187">
        <f t="shared" si="0"/>
        <v>0</v>
      </c>
      <c r="J24" s="187">
        <f t="shared" si="0"/>
        <v>0</v>
      </c>
      <c r="K24" s="25">
        <f t="shared" si="1"/>
        <v>0</v>
      </c>
      <c r="M24" s="7"/>
      <c r="N24" s="7"/>
    </row>
    <row r="25" spans="1:121" s="4" customFormat="1" ht="12.75">
      <c r="A25" s="18"/>
      <c r="B25" s="42" t="s">
        <v>21</v>
      </c>
      <c r="C25" s="27" t="s">
        <v>31</v>
      </c>
      <c r="D25" s="186"/>
      <c r="E25" s="28"/>
      <c r="F25" s="20"/>
      <c r="G25" s="20"/>
      <c r="H25" s="29"/>
      <c r="I25" s="187"/>
      <c r="J25" s="187"/>
      <c r="K25" s="2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</row>
    <row r="26" spans="1:121" s="4" customFormat="1" ht="38.25">
      <c r="A26" s="26"/>
      <c r="B26" s="45" t="s">
        <v>22</v>
      </c>
      <c r="C26" s="35" t="s">
        <v>89</v>
      </c>
      <c r="D26" s="186">
        <v>10</v>
      </c>
      <c r="E26" s="8" t="s">
        <v>11</v>
      </c>
      <c r="F26" s="38"/>
      <c r="G26" s="38"/>
      <c r="H26" s="36">
        <f>SUM(F26,G26)*D26</f>
        <v>0</v>
      </c>
      <c r="I26" s="187">
        <f t="shared" si="0"/>
        <v>0</v>
      </c>
      <c r="J26" s="187">
        <f t="shared" si="0"/>
        <v>0</v>
      </c>
      <c r="K26" s="25">
        <f t="shared" si="1"/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</row>
    <row r="27" spans="1:121" s="4" customFormat="1" ht="38.25">
      <c r="A27" s="33"/>
      <c r="B27" s="45" t="s">
        <v>23</v>
      </c>
      <c r="C27" s="35" t="s">
        <v>64</v>
      </c>
      <c r="D27" s="186">
        <v>4</v>
      </c>
      <c r="E27" s="8" t="s">
        <v>11</v>
      </c>
      <c r="F27" s="38"/>
      <c r="G27" s="38"/>
      <c r="H27" s="36">
        <f>SUM(F27,G27)*D27</f>
        <v>0</v>
      </c>
      <c r="I27" s="187">
        <f t="shared" si="0"/>
        <v>0</v>
      </c>
      <c r="J27" s="187">
        <f t="shared" si="0"/>
        <v>0</v>
      </c>
      <c r="K27" s="25">
        <f t="shared" si="1"/>
        <v>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</row>
    <row r="28" spans="1:121" s="4" customFormat="1" ht="38.25">
      <c r="A28" s="33"/>
      <c r="B28" s="45" t="s">
        <v>24</v>
      </c>
      <c r="C28" s="35" t="s">
        <v>324</v>
      </c>
      <c r="D28" s="186">
        <v>1</v>
      </c>
      <c r="E28" s="8" t="s">
        <v>11</v>
      </c>
      <c r="F28" s="38"/>
      <c r="G28" s="38"/>
      <c r="H28" s="36">
        <f>SUM(F28,G28)*D28</f>
        <v>0</v>
      </c>
      <c r="I28" s="187">
        <f t="shared" si="0"/>
        <v>0</v>
      </c>
      <c r="J28" s="187">
        <f t="shared" si="0"/>
        <v>0</v>
      </c>
      <c r="K28" s="25">
        <f t="shared" si="1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</row>
    <row r="29" spans="1:14" s="64" customFormat="1" ht="15">
      <c r="A29" s="60"/>
      <c r="B29" s="61" t="s">
        <v>35</v>
      </c>
      <c r="C29" s="2" t="s">
        <v>92</v>
      </c>
      <c r="D29" s="186"/>
      <c r="E29" s="28"/>
      <c r="F29" s="62"/>
      <c r="G29" s="62"/>
      <c r="H29" s="36"/>
      <c r="I29" s="187"/>
      <c r="J29" s="187"/>
      <c r="K29" s="25"/>
      <c r="M29" s="7"/>
      <c r="N29" s="7"/>
    </row>
    <row r="30" spans="1:14" s="64" customFormat="1" ht="51">
      <c r="A30" s="93"/>
      <c r="B30" s="78" t="s">
        <v>32</v>
      </c>
      <c r="C30" s="35" t="s">
        <v>93</v>
      </c>
      <c r="D30" s="186">
        <v>16</v>
      </c>
      <c r="E30" s="31" t="s">
        <v>11</v>
      </c>
      <c r="F30" s="88"/>
      <c r="G30" s="88"/>
      <c r="H30" s="36">
        <f>SUM(F30,G30)*D30</f>
        <v>0</v>
      </c>
      <c r="I30" s="187">
        <f t="shared" si="0"/>
        <v>0</v>
      </c>
      <c r="J30" s="187">
        <f t="shared" si="0"/>
        <v>0</v>
      </c>
      <c r="K30" s="25">
        <f t="shared" si="1"/>
        <v>0</v>
      </c>
      <c r="M30" s="7"/>
      <c r="N30" s="7"/>
    </row>
    <row r="31" spans="1:121" s="72" customFormat="1" ht="12.75">
      <c r="A31" s="66"/>
      <c r="B31" s="61" t="s">
        <v>37</v>
      </c>
      <c r="C31" s="68" t="s">
        <v>86</v>
      </c>
      <c r="D31" s="186"/>
      <c r="E31" s="69"/>
      <c r="F31" s="70"/>
      <c r="G31" s="10"/>
      <c r="H31" s="71"/>
      <c r="I31" s="187"/>
      <c r="J31" s="187"/>
      <c r="K31" s="25"/>
      <c r="L31" s="6"/>
      <c r="M31" s="7"/>
      <c r="N31" s="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</row>
    <row r="32" spans="1:121" s="72" customFormat="1" ht="25.5">
      <c r="A32" s="66"/>
      <c r="B32" s="44" t="s">
        <v>34</v>
      </c>
      <c r="C32" s="74" t="s">
        <v>74</v>
      </c>
      <c r="D32" s="186">
        <v>1</v>
      </c>
      <c r="E32" s="75" t="s">
        <v>11</v>
      </c>
      <c r="F32" s="58" t="s">
        <v>19</v>
      </c>
      <c r="G32" s="39"/>
      <c r="H32" s="65">
        <f>SUM(F32,G32)*D32</f>
        <v>0</v>
      </c>
      <c r="I32" s="187" t="s">
        <v>19</v>
      </c>
      <c r="J32" s="187">
        <f t="shared" si="0"/>
        <v>0</v>
      </c>
      <c r="K32" s="25">
        <f t="shared" si="1"/>
        <v>0</v>
      </c>
      <c r="L32" s="6"/>
      <c r="M32" s="7"/>
      <c r="N32" s="7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</row>
    <row r="33" spans="1:14" s="64" customFormat="1" ht="15">
      <c r="A33" s="93"/>
      <c r="B33" s="44" t="s">
        <v>66</v>
      </c>
      <c r="C33" s="74" t="s">
        <v>96</v>
      </c>
      <c r="D33" s="186">
        <v>8</v>
      </c>
      <c r="E33" s="31" t="s">
        <v>11</v>
      </c>
      <c r="F33" s="38"/>
      <c r="G33" s="38"/>
      <c r="H33" s="65">
        <f>SUM(F33,G33)*D33</f>
        <v>0</v>
      </c>
      <c r="I33" s="187">
        <f t="shared" si="0"/>
        <v>0</v>
      </c>
      <c r="J33" s="187">
        <f t="shared" si="0"/>
        <v>0</v>
      </c>
      <c r="K33" s="25">
        <f t="shared" si="1"/>
        <v>0</v>
      </c>
      <c r="M33" s="7"/>
      <c r="N33" s="7"/>
    </row>
    <row r="34" spans="1:14" s="116" customFormat="1" ht="12.75">
      <c r="A34" s="18"/>
      <c r="B34" s="77" t="s">
        <v>97</v>
      </c>
      <c r="C34" s="78" t="s">
        <v>42</v>
      </c>
      <c r="D34" s="186">
        <v>6</v>
      </c>
      <c r="E34" s="75" t="s">
        <v>11</v>
      </c>
      <c r="F34" s="38"/>
      <c r="G34" s="38"/>
      <c r="H34" s="65">
        <f>SUM(F34:G34)*D34</f>
        <v>0</v>
      </c>
      <c r="I34" s="187">
        <f t="shared" si="0"/>
        <v>0</v>
      </c>
      <c r="J34" s="187">
        <f t="shared" si="0"/>
        <v>0</v>
      </c>
      <c r="K34" s="25">
        <f t="shared" si="1"/>
        <v>0</v>
      </c>
      <c r="M34" s="7"/>
      <c r="N34" s="7"/>
    </row>
    <row r="35" spans="1:121" s="72" customFormat="1" ht="12.75">
      <c r="A35" s="26"/>
      <c r="B35" s="61" t="s">
        <v>187</v>
      </c>
      <c r="C35" s="27" t="s">
        <v>26</v>
      </c>
      <c r="D35" s="186"/>
      <c r="E35" s="28"/>
      <c r="F35" s="20"/>
      <c r="G35" s="20"/>
      <c r="H35" s="29"/>
      <c r="I35" s="187"/>
      <c r="J35" s="187"/>
      <c r="K35" s="25"/>
      <c r="L35" s="6"/>
      <c r="M35" s="7"/>
      <c r="N35" s="7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</row>
    <row r="36" spans="1:121" s="4" customFormat="1" ht="12.75">
      <c r="A36" s="26"/>
      <c r="B36" s="43" t="s">
        <v>69</v>
      </c>
      <c r="C36" s="30" t="s">
        <v>27</v>
      </c>
      <c r="D36" s="186">
        <v>20</v>
      </c>
      <c r="E36" s="31" t="s">
        <v>8</v>
      </c>
      <c r="F36" s="38"/>
      <c r="G36" s="38"/>
      <c r="H36" s="32">
        <f>SUM(F36,G36)*D36</f>
        <v>0</v>
      </c>
      <c r="I36" s="187">
        <f t="shared" si="0"/>
        <v>0</v>
      </c>
      <c r="J36" s="187">
        <f t="shared" si="0"/>
        <v>0</v>
      </c>
      <c r="K36" s="25">
        <f t="shared" si="1"/>
        <v>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</row>
    <row r="37" spans="1:121" s="4" customFormat="1" ht="12.75">
      <c r="A37" s="26"/>
      <c r="B37" s="43" t="s">
        <v>70</v>
      </c>
      <c r="C37" s="30" t="s">
        <v>28</v>
      </c>
      <c r="D37" s="186">
        <v>20</v>
      </c>
      <c r="E37" s="31" t="s">
        <v>8</v>
      </c>
      <c r="F37" s="38"/>
      <c r="G37" s="38"/>
      <c r="H37" s="32">
        <f>SUM(F37,G37)*D37</f>
        <v>0</v>
      </c>
      <c r="I37" s="187">
        <f t="shared" si="0"/>
        <v>0</v>
      </c>
      <c r="J37" s="187">
        <f t="shared" si="0"/>
        <v>0</v>
      </c>
      <c r="K37" s="25">
        <f t="shared" si="1"/>
        <v>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</row>
    <row r="38" spans="1:121" s="4" customFormat="1" ht="12.75">
      <c r="A38" s="26"/>
      <c r="B38" s="61" t="s">
        <v>188</v>
      </c>
      <c r="C38" s="27" t="s">
        <v>114</v>
      </c>
      <c r="D38" s="186"/>
      <c r="E38" s="28"/>
      <c r="F38" s="20"/>
      <c r="G38" s="20"/>
      <c r="H38" s="29"/>
      <c r="I38" s="187"/>
      <c r="J38" s="187"/>
      <c r="K38" s="25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</row>
    <row r="39" spans="1:121" s="52" customFormat="1" ht="12.75">
      <c r="A39" s="192"/>
      <c r="B39" s="193" t="s">
        <v>179</v>
      </c>
      <c r="C39" s="1" t="s">
        <v>44</v>
      </c>
      <c r="D39" s="186"/>
      <c r="E39" s="49"/>
      <c r="F39" s="84"/>
      <c r="G39" s="84"/>
      <c r="H39" s="85"/>
      <c r="I39" s="187"/>
      <c r="J39" s="187"/>
      <c r="K39" s="25"/>
      <c r="L39" s="51"/>
      <c r="M39" s="7"/>
      <c r="N39" s="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</row>
    <row r="40" spans="1:121" s="52" customFormat="1" ht="12.75">
      <c r="A40" s="192"/>
      <c r="B40" s="23" t="s">
        <v>192</v>
      </c>
      <c r="C40" s="54" t="s">
        <v>46</v>
      </c>
      <c r="D40" s="186">
        <v>1</v>
      </c>
      <c r="E40" s="24" t="s">
        <v>11</v>
      </c>
      <c r="F40" s="55" t="s">
        <v>19</v>
      </c>
      <c r="G40" s="238"/>
      <c r="H40" s="25">
        <f>SUM(F40,G40)*D40</f>
        <v>0</v>
      </c>
      <c r="I40" s="187" t="s">
        <v>19</v>
      </c>
      <c r="J40" s="187">
        <f t="shared" si="0"/>
        <v>0</v>
      </c>
      <c r="K40" s="25">
        <f t="shared" si="1"/>
        <v>0</v>
      </c>
      <c r="L40" s="51"/>
      <c r="M40" s="7"/>
      <c r="N40" s="7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</row>
    <row r="41" spans="1:121" s="52" customFormat="1" ht="12.75">
      <c r="A41" s="192"/>
      <c r="B41" s="23" t="s">
        <v>193</v>
      </c>
      <c r="C41" s="54" t="s">
        <v>164</v>
      </c>
      <c r="D41" s="186">
        <v>1</v>
      </c>
      <c r="E41" s="24" t="s">
        <v>11</v>
      </c>
      <c r="F41" s="55" t="s">
        <v>19</v>
      </c>
      <c r="G41" s="238"/>
      <c r="H41" s="25">
        <f>SUM(F41,G41)*D41</f>
        <v>0</v>
      </c>
      <c r="I41" s="187" t="s">
        <v>19</v>
      </c>
      <c r="J41" s="187">
        <f t="shared" si="0"/>
        <v>0</v>
      </c>
      <c r="K41" s="25">
        <f t="shared" si="1"/>
        <v>0</v>
      </c>
      <c r="L41" s="51"/>
      <c r="M41" s="7"/>
      <c r="N41" s="7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</row>
    <row r="42" spans="1:121" s="52" customFormat="1" ht="12.75">
      <c r="A42" s="192"/>
      <c r="B42" s="23" t="s">
        <v>194</v>
      </c>
      <c r="C42" s="54" t="s">
        <v>47</v>
      </c>
      <c r="D42" s="186">
        <v>1</v>
      </c>
      <c r="E42" s="24" t="s">
        <v>11</v>
      </c>
      <c r="F42" s="55" t="s">
        <v>19</v>
      </c>
      <c r="G42" s="238"/>
      <c r="H42" s="25">
        <f>SUM(F42,G42)*D42</f>
        <v>0</v>
      </c>
      <c r="I42" s="187" t="s">
        <v>19</v>
      </c>
      <c r="J42" s="187">
        <f t="shared" si="0"/>
        <v>0</v>
      </c>
      <c r="K42" s="25">
        <f t="shared" si="1"/>
        <v>0</v>
      </c>
      <c r="L42" s="51"/>
      <c r="M42" s="7"/>
      <c r="N42" s="7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</row>
    <row r="43" spans="1:121" s="52" customFormat="1" ht="25.5">
      <c r="A43" s="192"/>
      <c r="B43" s="23" t="s">
        <v>195</v>
      </c>
      <c r="C43" s="194" t="s">
        <v>49</v>
      </c>
      <c r="D43" s="186">
        <v>6</v>
      </c>
      <c r="E43" s="8" t="s">
        <v>20</v>
      </c>
      <c r="F43" s="239"/>
      <c r="G43" s="239"/>
      <c r="H43" s="195">
        <f>SUM(F43:G43)*D43</f>
        <v>0</v>
      </c>
      <c r="I43" s="187">
        <f t="shared" si="0"/>
        <v>0</v>
      </c>
      <c r="J43" s="187">
        <f t="shared" si="0"/>
        <v>0</v>
      </c>
      <c r="K43" s="25">
        <f t="shared" si="1"/>
        <v>0</v>
      </c>
      <c r="L43" s="51"/>
      <c r="M43" s="7"/>
      <c r="N43" s="7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</row>
    <row r="44" spans="1:121" s="4" customFormat="1" ht="12.75">
      <c r="A44" s="192"/>
      <c r="B44" s="23" t="s">
        <v>196</v>
      </c>
      <c r="C44" s="194" t="s">
        <v>48</v>
      </c>
      <c r="D44" s="186">
        <v>1</v>
      </c>
      <c r="E44" s="24" t="s">
        <v>11</v>
      </c>
      <c r="F44" s="239"/>
      <c r="G44" s="239"/>
      <c r="H44" s="195">
        <f>SUM(F44:G44)*D44</f>
        <v>0</v>
      </c>
      <c r="I44" s="187">
        <f t="shared" si="0"/>
        <v>0</v>
      </c>
      <c r="J44" s="187">
        <f t="shared" si="0"/>
        <v>0</v>
      </c>
      <c r="K44" s="25">
        <f t="shared" si="1"/>
        <v>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</row>
    <row r="45" spans="1:121" s="4" customFormat="1" ht="12.75">
      <c r="A45" s="192"/>
      <c r="B45" s="23" t="s">
        <v>197</v>
      </c>
      <c r="C45" s="194" t="s">
        <v>165</v>
      </c>
      <c r="D45" s="186">
        <v>1</v>
      </c>
      <c r="E45" s="24" t="s">
        <v>11</v>
      </c>
      <c r="F45" s="239"/>
      <c r="G45" s="239"/>
      <c r="H45" s="195">
        <f>SUM(F45:G45)*D45</f>
        <v>0</v>
      </c>
      <c r="I45" s="187">
        <f t="shared" si="0"/>
        <v>0</v>
      </c>
      <c r="J45" s="187">
        <f t="shared" si="0"/>
        <v>0</v>
      </c>
      <c r="K45" s="25">
        <f t="shared" si="1"/>
        <v>0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</row>
    <row r="46" spans="1:121" s="4" customFormat="1" ht="25.5">
      <c r="A46" s="192"/>
      <c r="B46" s="23" t="s">
        <v>198</v>
      </c>
      <c r="C46" s="194" t="s">
        <v>184</v>
      </c>
      <c r="D46" s="186">
        <v>6</v>
      </c>
      <c r="E46" s="24" t="s">
        <v>11</v>
      </c>
      <c r="F46" s="239"/>
      <c r="G46" s="239"/>
      <c r="H46" s="195">
        <f>SUM(F46:G46)*D46</f>
        <v>0</v>
      </c>
      <c r="I46" s="187">
        <f t="shared" si="0"/>
        <v>0</v>
      </c>
      <c r="J46" s="187">
        <f t="shared" si="0"/>
        <v>0</v>
      </c>
      <c r="K46" s="25">
        <f t="shared" si="1"/>
        <v>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</row>
    <row r="47" spans="1:121" s="4" customFormat="1" ht="12.75">
      <c r="A47" s="192"/>
      <c r="B47" s="23" t="s">
        <v>199</v>
      </c>
      <c r="C47" s="23" t="s">
        <v>167</v>
      </c>
      <c r="D47" s="186">
        <v>200</v>
      </c>
      <c r="E47" s="24" t="s">
        <v>20</v>
      </c>
      <c r="F47" s="239"/>
      <c r="G47" s="239"/>
      <c r="H47" s="25">
        <f>SUM(F47,G47)*D47</f>
        <v>0</v>
      </c>
      <c r="I47" s="187">
        <f t="shared" si="0"/>
        <v>0</v>
      </c>
      <c r="J47" s="187">
        <f t="shared" si="0"/>
        <v>0</v>
      </c>
      <c r="K47" s="25">
        <f t="shared" si="1"/>
        <v>0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</row>
    <row r="48" spans="1:121" s="4" customFormat="1" ht="12.75">
      <c r="A48" s="192"/>
      <c r="B48" s="23" t="s">
        <v>200</v>
      </c>
      <c r="C48" s="23" t="s">
        <v>50</v>
      </c>
      <c r="D48" s="186">
        <v>30</v>
      </c>
      <c r="E48" s="24" t="s">
        <v>20</v>
      </c>
      <c r="F48" s="239"/>
      <c r="G48" s="239"/>
      <c r="H48" s="25">
        <f>SUM(F48,G48)*D48</f>
        <v>0</v>
      </c>
      <c r="I48" s="187">
        <f t="shared" si="0"/>
        <v>0</v>
      </c>
      <c r="J48" s="187">
        <f t="shared" si="0"/>
        <v>0</v>
      </c>
      <c r="K48" s="25">
        <f t="shared" si="1"/>
        <v>0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</row>
    <row r="49" spans="1:121" s="4" customFormat="1" ht="12.75">
      <c r="A49" s="192"/>
      <c r="B49" s="23" t="s">
        <v>201</v>
      </c>
      <c r="C49" s="23" t="s">
        <v>39</v>
      </c>
      <c r="D49" s="186">
        <v>14</v>
      </c>
      <c r="E49" s="24" t="s">
        <v>11</v>
      </c>
      <c r="F49" s="239"/>
      <c r="G49" s="239"/>
      <c r="H49" s="25">
        <f>SUM(F49,G49)*D49</f>
        <v>0</v>
      </c>
      <c r="I49" s="187">
        <f t="shared" si="0"/>
        <v>0</v>
      </c>
      <c r="J49" s="187">
        <f t="shared" si="0"/>
        <v>0</v>
      </c>
      <c r="K49" s="25">
        <f t="shared" si="1"/>
        <v>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</row>
    <row r="50" spans="1:121" s="4" customFormat="1" ht="12.75">
      <c r="A50" s="192"/>
      <c r="B50" s="23" t="s">
        <v>202</v>
      </c>
      <c r="C50" s="23" t="s">
        <v>51</v>
      </c>
      <c r="D50" s="186">
        <v>2</v>
      </c>
      <c r="E50" s="24" t="s">
        <v>11</v>
      </c>
      <c r="F50" s="239"/>
      <c r="G50" s="239"/>
      <c r="H50" s="25">
        <f>SUM(F50,G50)*D50</f>
        <v>0</v>
      </c>
      <c r="I50" s="187">
        <f t="shared" si="0"/>
        <v>0</v>
      </c>
      <c r="J50" s="187">
        <f t="shared" si="0"/>
        <v>0</v>
      </c>
      <c r="K50" s="25">
        <f t="shared" si="1"/>
        <v>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</row>
    <row r="51" spans="1:121" s="4" customFormat="1" ht="12.75">
      <c r="A51" s="192"/>
      <c r="B51" s="23" t="s">
        <v>203</v>
      </c>
      <c r="C51" s="23" t="s">
        <v>168</v>
      </c>
      <c r="D51" s="186">
        <v>1</v>
      </c>
      <c r="E51" s="24" t="s">
        <v>11</v>
      </c>
      <c r="F51" s="239"/>
      <c r="G51" s="239"/>
      <c r="H51" s="25">
        <f>SUM(F51,G51)*D51</f>
        <v>0</v>
      </c>
      <c r="I51" s="187">
        <f t="shared" si="0"/>
        <v>0</v>
      </c>
      <c r="J51" s="187">
        <f t="shared" si="0"/>
        <v>0</v>
      </c>
      <c r="K51" s="25">
        <f t="shared" si="1"/>
        <v>0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</row>
    <row r="52" spans="1:121" s="4" customFormat="1" ht="12.75">
      <c r="A52" s="192"/>
      <c r="B52" s="193" t="s">
        <v>180</v>
      </c>
      <c r="C52" s="1" t="s">
        <v>174</v>
      </c>
      <c r="D52" s="186"/>
      <c r="E52" s="24"/>
      <c r="F52" s="187"/>
      <c r="G52" s="187"/>
      <c r="H52" s="25"/>
      <c r="I52" s="187"/>
      <c r="J52" s="187"/>
      <c r="K52" s="2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</row>
    <row r="53" spans="1:121" s="4" customFormat="1" ht="12.75">
      <c r="A53" s="192"/>
      <c r="B53" s="23" t="s">
        <v>204</v>
      </c>
      <c r="C53" s="23" t="s">
        <v>169</v>
      </c>
      <c r="D53" s="186">
        <v>30</v>
      </c>
      <c r="E53" s="24" t="s">
        <v>20</v>
      </c>
      <c r="F53" s="37"/>
      <c r="G53" s="37"/>
      <c r="H53" s="25">
        <f aca="true" t="shared" si="2" ref="H53:H59">SUM(F53,G53)*D53</f>
        <v>0</v>
      </c>
      <c r="I53" s="187">
        <f t="shared" si="0"/>
        <v>0</v>
      </c>
      <c r="J53" s="187">
        <f t="shared" si="0"/>
        <v>0</v>
      </c>
      <c r="K53" s="25">
        <f t="shared" si="1"/>
        <v>0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</row>
    <row r="54" spans="1:121" s="4" customFormat="1" ht="12.75">
      <c r="A54" s="192"/>
      <c r="B54" s="23" t="s">
        <v>205</v>
      </c>
      <c r="C54" s="23" t="s">
        <v>39</v>
      </c>
      <c r="D54" s="186">
        <v>14</v>
      </c>
      <c r="E54" s="24" t="s">
        <v>11</v>
      </c>
      <c r="F54" s="37"/>
      <c r="G54" s="37"/>
      <c r="H54" s="25">
        <f t="shared" si="2"/>
        <v>0</v>
      </c>
      <c r="I54" s="187">
        <f t="shared" si="0"/>
        <v>0</v>
      </c>
      <c r="J54" s="187">
        <f t="shared" si="0"/>
        <v>0</v>
      </c>
      <c r="K54" s="25">
        <f t="shared" si="1"/>
        <v>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</row>
    <row r="55" spans="1:121" s="52" customFormat="1" ht="25.5">
      <c r="A55" s="192"/>
      <c r="B55" s="23" t="s">
        <v>206</v>
      </c>
      <c r="C55" s="23" t="s">
        <v>170</v>
      </c>
      <c r="D55" s="186">
        <v>4</v>
      </c>
      <c r="E55" s="24" t="s">
        <v>11</v>
      </c>
      <c r="F55" s="37"/>
      <c r="G55" s="37"/>
      <c r="H55" s="25">
        <f t="shared" si="2"/>
        <v>0</v>
      </c>
      <c r="I55" s="187">
        <f t="shared" si="0"/>
        <v>0</v>
      </c>
      <c r="J55" s="187">
        <f t="shared" si="0"/>
        <v>0</v>
      </c>
      <c r="K55" s="25">
        <f t="shared" si="1"/>
        <v>0</v>
      </c>
      <c r="L55" s="51"/>
      <c r="M55" s="7"/>
      <c r="N55" s="7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</row>
    <row r="56" spans="1:121" s="4" customFormat="1" ht="25.5">
      <c r="A56" s="192"/>
      <c r="B56" s="23" t="s">
        <v>207</v>
      </c>
      <c r="C56" s="23" t="s">
        <v>171</v>
      </c>
      <c r="D56" s="186">
        <v>2</v>
      </c>
      <c r="E56" s="24" t="s">
        <v>11</v>
      </c>
      <c r="F56" s="37"/>
      <c r="G56" s="37"/>
      <c r="H56" s="25">
        <f t="shared" si="2"/>
        <v>0</v>
      </c>
      <c r="I56" s="187">
        <f t="shared" si="0"/>
        <v>0</v>
      </c>
      <c r="J56" s="187">
        <f t="shared" si="0"/>
        <v>0</v>
      </c>
      <c r="K56" s="25">
        <f t="shared" si="1"/>
        <v>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</row>
    <row r="57" spans="1:121" s="4" customFormat="1" ht="12.75">
      <c r="A57" s="192"/>
      <c r="B57" s="23" t="s">
        <v>208</v>
      </c>
      <c r="C57" s="23" t="s">
        <v>52</v>
      </c>
      <c r="D57" s="186">
        <v>100</v>
      </c>
      <c r="E57" s="24" t="s">
        <v>20</v>
      </c>
      <c r="F57" s="37"/>
      <c r="G57" s="37"/>
      <c r="H57" s="25">
        <f t="shared" si="2"/>
        <v>0</v>
      </c>
      <c r="I57" s="187">
        <f t="shared" si="0"/>
        <v>0</v>
      </c>
      <c r="J57" s="187">
        <f t="shared" si="0"/>
        <v>0</v>
      </c>
      <c r="K57" s="25">
        <f t="shared" si="1"/>
        <v>0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</row>
    <row r="58" spans="1:14" s="115" customFormat="1" ht="12.75">
      <c r="A58" s="192"/>
      <c r="B58" s="23" t="s">
        <v>209</v>
      </c>
      <c r="C58" s="23" t="s">
        <v>172</v>
      </c>
      <c r="D58" s="186">
        <v>2</v>
      </c>
      <c r="E58" s="24" t="s">
        <v>11</v>
      </c>
      <c r="F58" s="37"/>
      <c r="G58" s="37"/>
      <c r="H58" s="25">
        <f t="shared" si="2"/>
        <v>0</v>
      </c>
      <c r="I58" s="187">
        <f t="shared" si="0"/>
        <v>0</v>
      </c>
      <c r="J58" s="187">
        <f t="shared" si="0"/>
        <v>0</v>
      </c>
      <c r="K58" s="25">
        <f t="shared" si="1"/>
        <v>0</v>
      </c>
      <c r="M58" s="7"/>
      <c r="N58" s="7"/>
    </row>
    <row r="59" spans="1:14" s="115" customFormat="1" ht="12.75">
      <c r="A59" s="196"/>
      <c r="B59" s="23" t="s">
        <v>210</v>
      </c>
      <c r="C59" s="23" t="s">
        <v>173</v>
      </c>
      <c r="D59" s="186">
        <v>2</v>
      </c>
      <c r="E59" s="24" t="s">
        <v>11</v>
      </c>
      <c r="F59" s="37"/>
      <c r="G59" s="37"/>
      <c r="H59" s="25">
        <f t="shared" si="2"/>
        <v>0</v>
      </c>
      <c r="I59" s="187">
        <f t="shared" si="0"/>
        <v>0</v>
      </c>
      <c r="J59" s="187">
        <f t="shared" si="0"/>
        <v>0</v>
      </c>
      <c r="K59" s="25">
        <f t="shared" si="1"/>
        <v>0</v>
      </c>
      <c r="M59" s="7"/>
      <c r="N59" s="7"/>
    </row>
    <row r="60" spans="1:14" s="115" customFormat="1" ht="12.75">
      <c r="A60" s="197"/>
      <c r="B60" s="23" t="s">
        <v>211</v>
      </c>
      <c r="C60" s="198" t="s">
        <v>175</v>
      </c>
      <c r="D60" s="186">
        <v>2</v>
      </c>
      <c r="E60" s="24" t="s">
        <v>11</v>
      </c>
      <c r="F60" s="37"/>
      <c r="G60" s="37"/>
      <c r="H60" s="89">
        <f>SUM(F60:G60)*D60</f>
        <v>0</v>
      </c>
      <c r="I60" s="187">
        <f t="shared" si="0"/>
        <v>0</v>
      </c>
      <c r="J60" s="187">
        <f t="shared" si="0"/>
        <v>0</v>
      </c>
      <c r="K60" s="25">
        <f t="shared" si="1"/>
        <v>0</v>
      </c>
      <c r="M60" s="7"/>
      <c r="N60" s="7"/>
    </row>
    <row r="61" spans="1:121" s="4" customFormat="1" ht="12.75" customHeight="1">
      <c r="A61" s="137" t="s">
        <v>330</v>
      </c>
      <c r="B61" s="138"/>
      <c r="C61" s="138"/>
      <c r="D61" s="138"/>
      <c r="E61" s="139"/>
      <c r="F61" s="106">
        <f>SUMPRODUCT(D17:D60,F17:F60)</f>
        <v>0</v>
      </c>
      <c r="G61" s="106">
        <f>SUMPRODUCT(D17:D60,G17:G60)</f>
        <v>0</v>
      </c>
      <c r="H61" s="107">
        <f>SUM(H17:H60)</f>
        <v>0</v>
      </c>
      <c r="I61" s="106">
        <f>SUMPRODUCT(D17:D60,I17:I60)</f>
        <v>0</v>
      </c>
      <c r="J61" s="106">
        <f>SUMPRODUCT(D17:D60,J17:J60)</f>
        <v>0</v>
      </c>
      <c r="K61" s="107">
        <f>SUM(K17:K60)</f>
        <v>0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</row>
    <row r="62" spans="1:121" s="4" customFormat="1" ht="12.75">
      <c r="A62" s="12"/>
      <c r="B62" s="41" t="s">
        <v>54</v>
      </c>
      <c r="C62" s="13" t="s">
        <v>315</v>
      </c>
      <c r="D62" s="15"/>
      <c r="E62" s="15"/>
      <c r="F62" s="16"/>
      <c r="G62" s="16"/>
      <c r="H62" s="17"/>
      <c r="I62" s="16"/>
      <c r="J62" s="16"/>
      <c r="K62" s="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</row>
    <row r="63" spans="1:125" s="57" customFormat="1" ht="12.75">
      <c r="A63" s="18"/>
      <c r="B63" s="42" t="s">
        <v>5</v>
      </c>
      <c r="C63" s="1" t="s">
        <v>12</v>
      </c>
      <c r="D63" s="186"/>
      <c r="E63" s="3"/>
      <c r="F63" s="20"/>
      <c r="G63" s="20"/>
      <c r="H63" s="21"/>
      <c r="I63" s="20"/>
      <c r="J63" s="20"/>
      <c r="K63" s="21"/>
      <c r="L63" s="56"/>
      <c r="M63" s="7"/>
      <c r="N63" s="7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</row>
    <row r="64" spans="1:125" s="57" customFormat="1" ht="38.25">
      <c r="A64" s="22"/>
      <c r="B64" s="43" t="s">
        <v>6</v>
      </c>
      <c r="C64" s="35" t="s">
        <v>29</v>
      </c>
      <c r="D64" s="186">
        <v>22</v>
      </c>
      <c r="E64" s="24" t="s">
        <v>8</v>
      </c>
      <c r="F64" s="37"/>
      <c r="G64" s="37"/>
      <c r="H64" s="25">
        <f>SUM(F64,G64)*D64</f>
        <v>0</v>
      </c>
      <c r="I64" s="187">
        <f>TRUNC(F64*(1+$K$4),2)</f>
        <v>0</v>
      </c>
      <c r="J64" s="187">
        <f>TRUNC(G64*(1+$K$4),2)</f>
        <v>0</v>
      </c>
      <c r="K64" s="25">
        <f>SUM(I64:J64)*D64</f>
        <v>0</v>
      </c>
      <c r="L64" s="56"/>
      <c r="M64" s="7"/>
      <c r="N64" s="7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</row>
    <row r="65" spans="1:121" s="4" customFormat="1" ht="12.75">
      <c r="A65" s="18"/>
      <c r="B65" s="43" t="s">
        <v>30</v>
      </c>
      <c r="C65" s="35" t="s">
        <v>25</v>
      </c>
      <c r="D65" s="186">
        <v>22</v>
      </c>
      <c r="E65" s="24" t="s">
        <v>8</v>
      </c>
      <c r="F65" s="37"/>
      <c r="G65" s="37"/>
      <c r="H65" s="25">
        <f>SUM(F65,G65)*D65</f>
        <v>0</v>
      </c>
      <c r="I65" s="187">
        <f aca="true" t="shared" si="3" ref="I65:J114">TRUNC(F65*(1+$K$4),2)</f>
        <v>0</v>
      </c>
      <c r="J65" s="187">
        <f t="shared" si="3"/>
        <v>0</v>
      </c>
      <c r="K65" s="25">
        <f aca="true" t="shared" si="4" ref="K65:K114">SUM(I65:J65)*D65</f>
        <v>0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</row>
    <row r="66" spans="1:121" s="72" customFormat="1" ht="25.5">
      <c r="A66" s="18"/>
      <c r="B66" s="43" t="s">
        <v>9</v>
      </c>
      <c r="C66" s="35" t="s">
        <v>36</v>
      </c>
      <c r="D66" s="186">
        <v>18.5</v>
      </c>
      <c r="E66" s="24" t="s">
        <v>8</v>
      </c>
      <c r="F66" s="37"/>
      <c r="G66" s="37"/>
      <c r="H66" s="25">
        <f>SUM(F66,G66)*D66</f>
        <v>0</v>
      </c>
      <c r="I66" s="187">
        <f t="shared" si="3"/>
        <v>0</v>
      </c>
      <c r="J66" s="187">
        <f t="shared" si="3"/>
        <v>0</v>
      </c>
      <c r="K66" s="25">
        <f t="shared" si="4"/>
        <v>0</v>
      </c>
      <c r="L66" s="6"/>
      <c r="M66" s="7"/>
      <c r="N66" s="7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</row>
    <row r="67" spans="1:121" s="72" customFormat="1" ht="12.75">
      <c r="A67" s="18"/>
      <c r="B67" s="43" t="s">
        <v>10</v>
      </c>
      <c r="C67" s="35" t="s">
        <v>56</v>
      </c>
      <c r="D67" s="186">
        <v>3.5</v>
      </c>
      <c r="E67" s="24" t="s">
        <v>8</v>
      </c>
      <c r="F67" s="37"/>
      <c r="G67" s="37"/>
      <c r="H67" s="25">
        <f>SUM(F67,G67)*D67</f>
        <v>0</v>
      </c>
      <c r="I67" s="187">
        <f t="shared" si="3"/>
        <v>0</v>
      </c>
      <c r="J67" s="187">
        <f t="shared" si="3"/>
        <v>0</v>
      </c>
      <c r="K67" s="25">
        <f t="shared" si="4"/>
        <v>0</v>
      </c>
      <c r="L67" s="6"/>
      <c r="M67" s="7"/>
      <c r="N67" s="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</row>
    <row r="68" spans="1:14" s="116" customFormat="1" ht="38.25">
      <c r="A68" s="18"/>
      <c r="B68" s="43" t="s">
        <v>16</v>
      </c>
      <c r="C68" s="35" t="s">
        <v>17</v>
      </c>
      <c r="D68" s="186">
        <v>1</v>
      </c>
      <c r="E68" s="24" t="s">
        <v>11</v>
      </c>
      <c r="F68" s="37"/>
      <c r="G68" s="37"/>
      <c r="H68" s="25">
        <f>SUM(F68,G68)*D68</f>
        <v>0</v>
      </c>
      <c r="I68" s="187">
        <f t="shared" si="3"/>
        <v>0</v>
      </c>
      <c r="J68" s="187">
        <f t="shared" si="3"/>
        <v>0</v>
      </c>
      <c r="K68" s="25">
        <f t="shared" si="4"/>
        <v>0</v>
      </c>
      <c r="M68" s="7"/>
      <c r="N68" s="7"/>
    </row>
    <row r="69" spans="1:14" s="116" customFormat="1" ht="12.75">
      <c r="A69" s="18"/>
      <c r="B69" s="42" t="s">
        <v>13</v>
      </c>
      <c r="C69" s="27" t="s">
        <v>87</v>
      </c>
      <c r="D69" s="186"/>
      <c r="E69" s="28"/>
      <c r="F69" s="20"/>
      <c r="G69" s="20"/>
      <c r="H69" s="29"/>
      <c r="I69" s="187"/>
      <c r="J69" s="187"/>
      <c r="K69" s="25"/>
      <c r="M69" s="7"/>
      <c r="N69" s="7"/>
    </row>
    <row r="70" spans="1:121" s="72" customFormat="1" ht="12.75">
      <c r="A70" s="199"/>
      <c r="B70" s="23" t="s">
        <v>14</v>
      </c>
      <c r="C70" s="200" t="s">
        <v>102</v>
      </c>
      <c r="D70" s="186">
        <v>75</v>
      </c>
      <c r="E70" s="8" t="s">
        <v>8</v>
      </c>
      <c r="F70" s="187" t="s">
        <v>38</v>
      </c>
      <c r="G70" s="37"/>
      <c r="H70" s="36">
        <f>SUM(F70,G70)*D70</f>
        <v>0</v>
      </c>
      <c r="I70" s="187" t="s">
        <v>38</v>
      </c>
      <c r="J70" s="187">
        <f t="shared" si="3"/>
        <v>0</v>
      </c>
      <c r="K70" s="25">
        <f t="shared" si="4"/>
        <v>0</v>
      </c>
      <c r="L70" s="6"/>
      <c r="M70" s="7"/>
      <c r="N70" s="7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</row>
    <row r="71" spans="1:121" s="72" customFormat="1" ht="25.5">
      <c r="A71" s="94"/>
      <c r="B71" s="23" t="s">
        <v>15</v>
      </c>
      <c r="C71" s="35" t="s">
        <v>100</v>
      </c>
      <c r="D71" s="186">
        <v>31</v>
      </c>
      <c r="E71" s="59" t="s">
        <v>8</v>
      </c>
      <c r="F71" s="237"/>
      <c r="G71" s="237"/>
      <c r="H71" s="36">
        <f>SUM(F71,G71)*D71</f>
        <v>0</v>
      </c>
      <c r="I71" s="187">
        <f t="shared" si="3"/>
        <v>0</v>
      </c>
      <c r="J71" s="187">
        <f t="shared" si="3"/>
        <v>0</v>
      </c>
      <c r="K71" s="25">
        <f t="shared" si="4"/>
        <v>0</v>
      </c>
      <c r="L71" s="6"/>
      <c r="M71" s="7"/>
      <c r="N71" s="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</row>
    <row r="72" spans="1:121" s="72" customFormat="1" ht="12.75">
      <c r="A72" s="18"/>
      <c r="B72" s="23" t="s">
        <v>82</v>
      </c>
      <c r="C72" s="23" t="s">
        <v>103</v>
      </c>
      <c r="D72" s="186">
        <v>2</v>
      </c>
      <c r="E72" s="24" t="s">
        <v>11</v>
      </c>
      <c r="F72" s="37"/>
      <c r="G72" s="237"/>
      <c r="H72" s="36">
        <f>SUM(F72,G72)*D72</f>
        <v>0</v>
      </c>
      <c r="I72" s="187">
        <f t="shared" si="3"/>
        <v>0</v>
      </c>
      <c r="J72" s="187">
        <f t="shared" si="3"/>
        <v>0</v>
      </c>
      <c r="K72" s="25">
        <f t="shared" si="4"/>
        <v>0</v>
      </c>
      <c r="L72" s="6"/>
      <c r="M72" s="7"/>
      <c r="N72" s="7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</row>
    <row r="73" spans="1:121" s="72" customFormat="1" ht="12.75">
      <c r="A73" s="18"/>
      <c r="B73" s="61" t="s">
        <v>21</v>
      </c>
      <c r="C73" s="27" t="s">
        <v>67</v>
      </c>
      <c r="D73" s="186"/>
      <c r="E73" s="3"/>
      <c r="F73" s="20"/>
      <c r="G73" s="20"/>
      <c r="H73" s="21"/>
      <c r="I73" s="187"/>
      <c r="J73" s="187"/>
      <c r="K73" s="25"/>
      <c r="L73" s="6"/>
      <c r="M73" s="7"/>
      <c r="N73" s="7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</row>
    <row r="74" spans="1:121" s="72" customFormat="1" ht="12.75">
      <c r="A74" s="22"/>
      <c r="B74" s="77" t="s">
        <v>22</v>
      </c>
      <c r="C74" s="201" t="s">
        <v>65</v>
      </c>
      <c r="D74" s="186">
        <v>1</v>
      </c>
      <c r="E74" s="31" t="s">
        <v>11</v>
      </c>
      <c r="F74" s="202" t="s">
        <v>38</v>
      </c>
      <c r="G74" s="240"/>
      <c r="H74" s="203">
        <f>SUM(F74:G74)*D74</f>
        <v>0</v>
      </c>
      <c r="I74" s="187" t="s">
        <v>38</v>
      </c>
      <c r="J74" s="187">
        <f t="shared" si="3"/>
        <v>0</v>
      </c>
      <c r="K74" s="25">
        <f t="shared" si="4"/>
        <v>0</v>
      </c>
      <c r="L74" s="6"/>
      <c r="M74" s="7"/>
      <c r="N74" s="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</row>
    <row r="75" spans="1:14" s="64" customFormat="1" ht="25.5">
      <c r="A75" s="79"/>
      <c r="B75" s="77" t="s">
        <v>23</v>
      </c>
      <c r="C75" s="74" t="s">
        <v>72</v>
      </c>
      <c r="D75" s="186">
        <v>50</v>
      </c>
      <c r="E75" s="31" t="s">
        <v>8</v>
      </c>
      <c r="F75" s="38"/>
      <c r="G75" s="50"/>
      <c r="H75" s="36">
        <f>SUM(F75,G75)*D75</f>
        <v>0</v>
      </c>
      <c r="I75" s="187">
        <f t="shared" si="3"/>
        <v>0</v>
      </c>
      <c r="J75" s="187">
        <f t="shared" si="3"/>
        <v>0</v>
      </c>
      <c r="K75" s="25">
        <f t="shared" si="4"/>
        <v>0</v>
      </c>
      <c r="M75" s="7"/>
      <c r="N75" s="7"/>
    </row>
    <row r="76" spans="1:14" s="64" customFormat="1" ht="15">
      <c r="A76" s="79"/>
      <c r="B76" s="77" t="s">
        <v>24</v>
      </c>
      <c r="C76" s="74" t="s">
        <v>104</v>
      </c>
      <c r="D76" s="186">
        <v>20</v>
      </c>
      <c r="E76" s="31" t="s">
        <v>11</v>
      </c>
      <c r="F76" s="191" t="s">
        <v>19</v>
      </c>
      <c r="G76" s="50"/>
      <c r="H76" s="36">
        <f>SUM(F76,G76)*D76</f>
        <v>0</v>
      </c>
      <c r="I76" s="187" t="s">
        <v>38</v>
      </c>
      <c r="J76" s="187">
        <f t="shared" si="3"/>
        <v>0</v>
      </c>
      <c r="K76" s="25">
        <f t="shared" si="4"/>
        <v>0</v>
      </c>
      <c r="M76" s="7"/>
      <c r="N76" s="7"/>
    </row>
    <row r="77" spans="1:121" s="72" customFormat="1" ht="12.75">
      <c r="A77" s="18"/>
      <c r="B77" s="61" t="s">
        <v>35</v>
      </c>
      <c r="C77" s="27" t="s">
        <v>31</v>
      </c>
      <c r="D77" s="186"/>
      <c r="E77" s="28"/>
      <c r="F77" s="20"/>
      <c r="G77" s="20"/>
      <c r="H77" s="29"/>
      <c r="I77" s="187"/>
      <c r="J77" s="187"/>
      <c r="K77" s="25"/>
      <c r="L77" s="6"/>
      <c r="M77" s="7"/>
      <c r="N77" s="7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</row>
    <row r="78" spans="1:121" s="72" customFormat="1" ht="38.25">
      <c r="A78" s="26"/>
      <c r="B78" s="73" t="s">
        <v>32</v>
      </c>
      <c r="C78" s="74" t="s">
        <v>89</v>
      </c>
      <c r="D78" s="186">
        <v>10</v>
      </c>
      <c r="E78" s="69" t="s">
        <v>11</v>
      </c>
      <c r="F78" s="38"/>
      <c r="G78" s="38"/>
      <c r="H78" s="36">
        <f>SUM(F78,G78)*D78</f>
        <v>0</v>
      </c>
      <c r="I78" s="187">
        <f t="shared" si="3"/>
        <v>0</v>
      </c>
      <c r="J78" s="187">
        <f t="shared" si="3"/>
        <v>0</v>
      </c>
      <c r="K78" s="25">
        <f t="shared" si="4"/>
        <v>0</v>
      </c>
      <c r="L78" s="6"/>
      <c r="M78" s="7"/>
      <c r="N78" s="7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</row>
    <row r="79" spans="1:14" s="64" customFormat="1" ht="38.25">
      <c r="A79" s="66"/>
      <c r="B79" s="73" t="s">
        <v>33</v>
      </c>
      <c r="C79" s="35" t="s">
        <v>324</v>
      </c>
      <c r="D79" s="186">
        <v>8</v>
      </c>
      <c r="E79" s="69" t="s">
        <v>11</v>
      </c>
      <c r="F79" s="38"/>
      <c r="G79" s="38"/>
      <c r="H79" s="36">
        <f>SUM(F79,G79)*D79</f>
        <v>0</v>
      </c>
      <c r="I79" s="187">
        <f t="shared" si="3"/>
        <v>0</v>
      </c>
      <c r="J79" s="187">
        <f t="shared" si="3"/>
        <v>0</v>
      </c>
      <c r="K79" s="25">
        <f t="shared" si="4"/>
        <v>0</v>
      </c>
      <c r="M79" s="7"/>
      <c r="N79" s="7"/>
    </row>
    <row r="80" spans="1:121" s="72" customFormat="1" ht="12.75">
      <c r="A80" s="66"/>
      <c r="B80" s="73" t="s">
        <v>98</v>
      </c>
      <c r="C80" s="74" t="s">
        <v>105</v>
      </c>
      <c r="D80" s="186">
        <v>6</v>
      </c>
      <c r="E80" s="69" t="s">
        <v>11</v>
      </c>
      <c r="F80" s="38"/>
      <c r="G80" s="38"/>
      <c r="H80" s="36">
        <f>SUM(F80,G80)*D80</f>
        <v>0</v>
      </c>
      <c r="I80" s="187">
        <f t="shared" si="3"/>
        <v>0</v>
      </c>
      <c r="J80" s="187">
        <f t="shared" si="3"/>
        <v>0</v>
      </c>
      <c r="K80" s="25">
        <f t="shared" si="4"/>
        <v>0</v>
      </c>
      <c r="L80" s="6"/>
      <c r="M80" s="7"/>
      <c r="N80" s="7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</row>
    <row r="81" spans="1:121" s="72" customFormat="1" ht="12.75">
      <c r="A81" s="66"/>
      <c r="B81" s="73" t="s">
        <v>326</v>
      </c>
      <c r="C81" s="74" t="s">
        <v>106</v>
      </c>
      <c r="D81" s="186">
        <v>20</v>
      </c>
      <c r="E81" s="69" t="s">
        <v>11</v>
      </c>
      <c r="F81" s="38"/>
      <c r="G81" s="38"/>
      <c r="H81" s="36">
        <f>SUM(F81,G81)*D81</f>
        <v>0</v>
      </c>
      <c r="I81" s="187">
        <f t="shared" si="3"/>
        <v>0</v>
      </c>
      <c r="J81" s="187">
        <f t="shared" si="3"/>
        <v>0</v>
      </c>
      <c r="K81" s="25">
        <f t="shared" si="4"/>
        <v>0</v>
      </c>
      <c r="L81" s="6"/>
      <c r="M81" s="7"/>
      <c r="N81" s="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</row>
    <row r="82" spans="1:121" s="72" customFormat="1" ht="12.75">
      <c r="A82" s="76"/>
      <c r="B82" s="61" t="s">
        <v>37</v>
      </c>
      <c r="C82" s="2" t="s">
        <v>92</v>
      </c>
      <c r="D82" s="186"/>
      <c r="E82" s="28"/>
      <c r="F82" s="62"/>
      <c r="G82" s="62"/>
      <c r="H82" s="36"/>
      <c r="I82" s="187"/>
      <c r="J82" s="187"/>
      <c r="K82" s="25"/>
      <c r="L82" s="6"/>
      <c r="M82" s="7"/>
      <c r="N82" s="7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</row>
    <row r="83" spans="1:121" s="72" customFormat="1" ht="51">
      <c r="A83" s="95"/>
      <c r="B83" s="78" t="s">
        <v>34</v>
      </c>
      <c r="C83" s="35" t="s">
        <v>93</v>
      </c>
      <c r="D83" s="186">
        <v>13</v>
      </c>
      <c r="E83" s="31" t="s">
        <v>11</v>
      </c>
      <c r="F83" s="88"/>
      <c r="G83" s="88"/>
      <c r="H83" s="36">
        <f>SUM(F83,G83)*D83</f>
        <v>0</v>
      </c>
      <c r="I83" s="187">
        <f t="shared" si="3"/>
        <v>0</v>
      </c>
      <c r="J83" s="187">
        <f t="shared" si="3"/>
        <v>0</v>
      </c>
      <c r="K83" s="25">
        <f t="shared" si="4"/>
        <v>0</v>
      </c>
      <c r="L83" s="6"/>
      <c r="M83" s="7"/>
      <c r="N83" s="7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</row>
    <row r="84" spans="1:121" s="72" customFormat="1" ht="12.75">
      <c r="A84" s="66"/>
      <c r="B84" s="61" t="s">
        <v>187</v>
      </c>
      <c r="C84" s="68" t="s">
        <v>86</v>
      </c>
      <c r="D84" s="186"/>
      <c r="E84" s="69"/>
      <c r="F84" s="70"/>
      <c r="G84" s="10"/>
      <c r="H84" s="71"/>
      <c r="I84" s="187"/>
      <c r="J84" s="187"/>
      <c r="K84" s="25"/>
      <c r="L84" s="6"/>
      <c r="M84" s="7"/>
      <c r="N84" s="7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</row>
    <row r="85" spans="1:121" s="72" customFormat="1" ht="25.5">
      <c r="A85" s="66"/>
      <c r="B85" s="44" t="s">
        <v>69</v>
      </c>
      <c r="C85" s="74" t="s">
        <v>74</v>
      </c>
      <c r="D85" s="186">
        <v>1</v>
      </c>
      <c r="E85" s="75" t="s">
        <v>11</v>
      </c>
      <c r="F85" s="58" t="s">
        <v>19</v>
      </c>
      <c r="G85" s="39"/>
      <c r="H85" s="65">
        <f>SUM(F85,G85)*D85</f>
        <v>0</v>
      </c>
      <c r="I85" s="187" t="s">
        <v>19</v>
      </c>
      <c r="J85" s="187">
        <f t="shared" si="3"/>
        <v>0</v>
      </c>
      <c r="K85" s="25">
        <f t="shared" si="4"/>
        <v>0</v>
      </c>
      <c r="L85" s="6"/>
      <c r="M85" s="7"/>
      <c r="N85" s="7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</row>
    <row r="86" spans="1:121" s="72" customFormat="1" ht="12.75">
      <c r="A86" s="95"/>
      <c r="B86" s="44" t="s">
        <v>70</v>
      </c>
      <c r="C86" s="74" t="s">
        <v>96</v>
      </c>
      <c r="D86" s="186">
        <v>6</v>
      </c>
      <c r="E86" s="31" t="s">
        <v>11</v>
      </c>
      <c r="F86" s="38"/>
      <c r="G86" s="39"/>
      <c r="H86" s="65">
        <f>SUM(F86,G86)*D86</f>
        <v>0</v>
      </c>
      <c r="I86" s="187">
        <f t="shared" si="3"/>
        <v>0</v>
      </c>
      <c r="J86" s="187">
        <f t="shared" si="3"/>
        <v>0</v>
      </c>
      <c r="K86" s="25">
        <f t="shared" si="4"/>
        <v>0</v>
      </c>
      <c r="L86" s="6"/>
      <c r="M86" s="7"/>
      <c r="N86" s="7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</row>
    <row r="87" spans="1:121" s="52" customFormat="1" ht="12.75">
      <c r="A87" s="26"/>
      <c r="B87" s="61" t="s">
        <v>188</v>
      </c>
      <c r="C87" s="27" t="s">
        <v>26</v>
      </c>
      <c r="D87" s="186"/>
      <c r="E87" s="28"/>
      <c r="F87" s="20"/>
      <c r="G87" s="20"/>
      <c r="H87" s="29"/>
      <c r="I87" s="187"/>
      <c r="J87" s="187"/>
      <c r="K87" s="25"/>
      <c r="L87" s="51"/>
      <c r="M87" s="7"/>
      <c r="N87" s="7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</row>
    <row r="88" spans="1:121" s="52" customFormat="1" ht="12.75">
      <c r="A88" s="26"/>
      <c r="B88" s="77" t="s">
        <v>179</v>
      </c>
      <c r="C88" s="30" t="s">
        <v>27</v>
      </c>
      <c r="D88" s="186">
        <v>70</v>
      </c>
      <c r="E88" s="31" t="s">
        <v>8</v>
      </c>
      <c r="F88" s="39"/>
      <c r="G88" s="39"/>
      <c r="H88" s="32">
        <f>SUM(F88,G88)*D88</f>
        <v>0</v>
      </c>
      <c r="I88" s="187">
        <f t="shared" si="3"/>
        <v>0</v>
      </c>
      <c r="J88" s="187">
        <f t="shared" si="3"/>
        <v>0</v>
      </c>
      <c r="K88" s="25">
        <f t="shared" si="4"/>
        <v>0</v>
      </c>
      <c r="L88" s="51"/>
      <c r="M88" s="7"/>
      <c r="N88" s="7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</row>
    <row r="89" spans="1:121" s="52" customFormat="1" ht="12.75">
      <c r="A89" s="26"/>
      <c r="B89" s="77" t="s">
        <v>180</v>
      </c>
      <c r="C89" s="30" t="s">
        <v>28</v>
      </c>
      <c r="D89" s="186">
        <v>70</v>
      </c>
      <c r="E89" s="31" t="s">
        <v>8</v>
      </c>
      <c r="F89" s="39"/>
      <c r="G89" s="39"/>
      <c r="H89" s="32">
        <f>SUM(F89,G89)*D89</f>
        <v>0</v>
      </c>
      <c r="I89" s="187">
        <f t="shared" si="3"/>
        <v>0</v>
      </c>
      <c r="J89" s="187">
        <f t="shared" si="3"/>
        <v>0</v>
      </c>
      <c r="K89" s="25">
        <f t="shared" si="4"/>
        <v>0</v>
      </c>
      <c r="L89" s="51"/>
      <c r="M89" s="7"/>
      <c r="N89" s="7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</row>
    <row r="90" spans="1:121" s="4" customFormat="1" ht="12.75">
      <c r="A90" s="26"/>
      <c r="B90" s="61" t="s">
        <v>189</v>
      </c>
      <c r="C90" s="27" t="s">
        <v>114</v>
      </c>
      <c r="D90" s="186"/>
      <c r="E90" s="28"/>
      <c r="F90" s="20"/>
      <c r="G90" s="20"/>
      <c r="H90" s="29"/>
      <c r="I90" s="187"/>
      <c r="J90" s="187"/>
      <c r="K90" s="25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</row>
    <row r="91" spans="1:121" s="2" customFormat="1" ht="12.75">
      <c r="A91" s="192"/>
      <c r="B91" s="204" t="s">
        <v>278</v>
      </c>
      <c r="C91" s="1" t="s">
        <v>44</v>
      </c>
      <c r="D91" s="186"/>
      <c r="E91" s="49"/>
      <c r="F91" s="84"/>
      <c r="G91" s="84"/>
      <c r="H91" s="85"/>
      <c r="I91" s="187"/>
      <c r="J91" s="187"/>
      <c r="K91" s="25"/>
      <c r="L91" s="5"/>
      <c r="M91" s="7"/>
      <c r="N91" s="7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</row>
    <row r="92" spans="1:121" s="3" customFormat="1" ht="12.75">
      <c r="A92" s="192"/>
      <c r="B92" s="23" t="s">
        <v>279</v>
      </c>
      <c r="C92" s="54" t="s">
        <v>46</v>
      </c>
      <c r="D92" s="186">
        <v>1</v>
      </c>
      <c r="E92" s="24" t="s">
        <v>11</v>
      </c>
      <c r="F92" s="55" t="s">
        <v>19</v>
      </c>
      <c r="G92" s="238"/>
      <c r="H92" s="25">
        <f>SUM(F92,G92)*D92</f>
        <v>0</v>
      </c>
      <c r="I92" s="187" t="s">
        <v>19</v>
      </c>
      <c r="J92" s="187">
        <f t="shared" si="3"/>
        <v>0</v>
      </c>
      <c r="K92" s="25">
        <f t="shared" si="4"/>
        <v>0</v>
      </c>
      <c r="L92" s="6"/>
      <c r="M92" s="7"/>
      <c r="N92" s="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</row>
    <row r="93" spans="1:121" s="4" customFormat="1" ht="12.75">
      <c r="A93" s="192"/>
      <c r="B93" s="23" t="s">
        <v>280</v>
      </c>
      <c r="C93" s="54" t="s">
        <v>164</v>
      </c>
      <c r="D93" s="186">
        <v>1</v>
      </c>
      <c r="E93" s="24" t="s">
        <v>11</v>
      </c>
      <c r="F93" s="55" t="s">
        <v>19</v>
      </c>
      <c r="G93" s="238"/>
      <c r="H93" s="25">
        <f>SUM(F93,G93)*D93</f>
        <v>0</v>
      </c>
      <c r="I93" s="187" t="s">
        <v>19</v>
      </c>
      <c r="J93" s="187">
        <f t="shared" si="3"/>
        <v>0</v>
      </c>
      <c r="K93" s="25">
        <f t="shared" si="4"/>
        <v>0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</row>
    <row r="94" spans="1:121" s="4" customFormat="1" ht="12.75">
      <c r="A94" s="192"/>
      <c r="B94" s="23" t="s">
        <v>281</v>
      </c>
      <c r="C94" s="54" t="s">
        <v>47</v>
      </c>
      <c r="D94" s="186">
        <v>1</v>
      </c>
      <c r="E94" s="24" t="s">
        <v>11</v>
      </c>
      <c r="F94" s="55" t="s">
        <v>19</v>
      </c>
      <c r="G94" s="238"/>
      <c r="H94" s="25">
        <f>SUM(F94,G94)*D94</f>
        <v>0</v>
      </c>
      <c r="I94" s="187" t="s">
        <v>19</v>
      </c>
      <c r="J94" s="187">
        <f t="shared" si="3"/>
        <v>0</v>
      </c>
      <c r="K94" s="25">
        <f t="shared" si="4"/>
        <v>0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</row>
    <row r="95" spans="1:121" s="4" customFormat="1" ht="25.5">
      <c r="A95" s="192"/>
      <c r="B95" s="23" t="s">
        <v>282</v>
      </c>
      <c r="C95" s="194" t="s">
        <v>49</v>
      </c>
      <c r="D95" s="186">
        <v>9</v>
      </c>
      <c r="E95" s="8" t="s">
        <v>20</v>
      </c>
      <c r="F95" s="239"/>
      <c r="G95" s="239"/>
      <c r="H95" s="195">
        <f>SUM(F95:G95)*D95</f>
        <v>0</v>
      </c>
      <c r="I95" s="187">
        <f t="shared" si="3"/>
        <v>0</v>
      </c>
      <c r="J95" s="187">
        <f t="shared" si="3"/>
        <v>0</v>
      </c>
      <c r="K95" s="25">
        <f t="shared" si="4"/>
        <v>0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</row>
    <row r="96" spans="1:121" s="4" customFormat="1" ht="12.75">
      <c r="A96" s="192"/>
      <c r="B96" s="23" t="s">
        <v>283</v>
      </c>
      <c r="C96" s="194" t="s">
        <v>48</v>
      </c>
      <c r="D96" s="186">
        <v>1</v>
      </c>
      <c r="E96" s="24" t="s">
        <v>11</v>
      </c>
      <c r="F96" s="239"/>
      <c r="G96" s="239"/>
      <c r="H96" s="195">
        <f>SUM(F96:G96)*D96</f>
        <v>0</v>
      </c>
      <c r="I96" s="187">
        <f t="shared" si="3"/>
        <v>0</v>
      </c>
      <c r="J96" s="187">
        <f t="shared" si="3"/>
        <v>0</v>
      </c>
      <c r="K96" s="25">
        <f t="shared" si="4"/>
        <v>0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</row>
    <row r="97" spans="1:121" s="3" customFormat="1" ht="12.75">
      <c r="A97" s="192"/>
      <c r="B97" s="23" t="s">
        <v>284</v>
      </c>
      <c r="C97" s="194" t="s">
        <v>165</v>
      </c>
      <c r="D97" s="186">
        <v>1</v>
      </c>
      <c r="E97" s="24" t="s">
        <v>11</v>
      </c>
      <c r="F97" s="239"/>
      <c r="G97" s="239"/>
      <c r="H97" s="195">
        <f>SUM(F97:G97)*D97</f>
        <v>0</v>
      </c>
      <c r="I97" s="187">
        <f t="shared" si="3"/>
        <v>0</v>
      </c>
      <c r="J97" s="187">
        <f t="shared" si="3"/>
        <v>0</v>
      </c>
      <c r="K97" s="25">
        <f t="shared" si="4"/>
        <v>0</v>
      </c>
      <c r="L97" s="6"/>
      <c r="M97" s="7"/>
      <c r="N97" s="7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</row>
    <row r="98" spans="1:121" s="4" customFormat="1" ht="38.25">
      <c r="A98" s="192"/>
      <c r="B98" s="23" t="s">
        <v>285</v>
      </c>
      <c r="C98" s="35" t="s">
        <v>166</v>
      </c>
      <c r="D98" s="186">
        <v>6</v>
      </c>
      <c r="E98" s="24" t="s">
        <v>11</v>
      </c>
      <c r="F98" s="239"/>
      <c r="G98" s="239"/>
      <c r="H98" s="195">
        <f>SUM(F98:G98)*D98</f>
        <v>0</v>
      </c>
      <c r="I98" s="187">
        <f t="shared" si="3"/>
        <v>0</v>
      </c>
      <c r="J98" s="187">
        <f t="shared" si="3"/>
        <v>0</v>
      </c>
      <c r="K98" s="25">
        <f t="shared" si="4"/>
        <v>0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</row>
    <row r="99" spans="1:121" s="4" customFormat="1" ht="12.75">
      <c r="A99" s="192"/>
      <c r="B99" s="23" t="s">
        <v>286</v>
      </c>
      <c r="C99" s="23" t="s">
        <v>167</v>
      </c>
      <c r="D99" s="186">
        <v>200</v>
      </c>
      <c r="E99" s="24" t="s">
        <v>20</v>
      </c>
      <c r="F99" s="239"/>
      <c r="G99" s="239"/>
      <c r="H99" s="25">
        <f>SUM(F99,G99)*D99</f>
        <v>0</v>
      </c>
      <c r="I99" s="187">
        <f t="shared" si="3"/>
        <v>0</v>
      </c>
      <c r="J99" s="187">
        <f t="shared" si="3"/>
        <v>0</v>
      </c>
      <c r="K99" s="25">
        <f t="shared" si="4"/>
        <v>0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</row>
    <row r="100" spans="1:121" s="4" customFormat="1" ht="12.75">
      <c r="A100" s="192"/>
      <c r="B100" s="23" t="s">
        <v>287</v>
      </c>
      <c r="C100" s="23" t="s">
        <v>50</v>
      </c>
      <c r="D100" s="186">
        <v>30</v>
      </c>
      <c r="E100" s="24" t="s">
        <v>20</v>
      </c>
      <c r="F100" s="239"/>
      <c r="G100" s="239"/>
      <c r="H100" s="25">
        <f>SUM(F100,G100)*D100</f>
        <v>0</v>
      </c>
      <c r="I100" s="187">
        <f t="shared" si="3"/>
        <v>0</v>
      </c>
      <c r="J100" s="187">
        <f t="shared" si="3"/>
        <v>0</v>
      </c>
      <c r="K100" s="25">
        <f t="shared" si="4"/>
        <v>0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</row>
    <row r="101" spans="1:121" s="4" customFormat="1" ht="12.75">
      <c r="A101" s="192"/>
      <c r="B101" s="23" t="s">
        <v>288</v>
      </c>
      <c r="C101" s="23" t="s">
        <v>39</v>
      </c>
      <c r="D101" s="186">
        <v>14</v>
      </c>
      <c r="E101" s="24" t="s">
        <v>11</v>
      </c>
      <c r="F101" s="239"/>
      <c r="G101" s="239"/>
      <c r="H101" s="25">
        <f>SUM(F101,G101)*D101</f>
        <v>0</v>
      </c>
      <c r="I101" s="187">
        <f t="shared" si="3"/>
        <v>0</v>
      </c>
      <c r="J101" s="187">
        <f t="shared" si="3"/>
        <v>0</v>
      </c>
      <c r="K101" s="25">
        <f t="shared" si="4"/>
        <v>0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</row>
    <row r="102" spans="1:121" s="4" customFormat="1" ht="12.75">
      <c r="A102" s="192"/>
      <c r="B102" s="23" t="s">
        <v>289</v>
      </c>
      <c r="C102" s="23" t="s">
        <v>51</v>
      </c>
      <c r="D102" s="186">
        <v>2</v>
      </c>
      <c r="E102" s="24" t="s">
        <v>11</v>
      </c>
      <c r="F102" s="239"/>
      <c r="G102" s="239"/>
      <c r="H102" s="25">
        <f>SUM(F102,G102)*D102</f>
        <v>0</v>
      </c>
      <c r="I102" s="187">
        <f t="shared" si="3"/>
        <v>0</v>
      </c>
      <c r="J102" s="187">
        <f t="shared" si="3"/>
        <v>0</v>
      </c>
      <c r="K102" s="25">
        <f t="shared" si="4"/>
        <v>0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</row>
    <row r="103" spans="1:14" s="64" customFormat="1" ht="15">
      <c r="A103" s="192"/>
      <c r="B103" s="23" t="s">
        <v>290</v>
      </c>
      <c r="C103" s="23" t="s">
        <v>168</v>
      </c>
      <c r="D103" s="186">
        <v>1</v>
      </c>
      <c r="E103" s="24" t="s">
        <v>11</v>
      </c>
      <c r="F103" s="239"/>
      <c r="G103" s="239"/>
      <c r="H103" s="25">
        <f>SUM(F103,G103)*D103</f>
        <v>0</v>
      </c>
      <c r="I103" s="187">
        <f t="shared" si="3"/>
        <v>0</v>
      </c>
      <c r="J103" s="187">
        <f t="shared" si="3"/>
        <v>0</v>
      </c>
      <c r="K103" s="25">
        <f t="shared" si="4"/>
        <v>0</v>
      </c>
      <c r="M103" s="7"/>
      <c r="N103" s="7"/>
    </row>
    <row r="104" spans="1:14" s="64" customFormat="1" ht="25.5">
      <c r="A104" s="205"/>
      <c r="B104" s="23" t="s">
        <v>291</v>
      </c>
      <c r="C104" s="206" t="s">
        <v>158</v>
      </c>
      <c r="D104" s="186">
        <v>3</v>
      </c>
      <c r="E104" s="24" t="s">
        <v>11</v>
      </c>
      <c r="F104" s="239"/>
      <c r="G104" s="239"/>
      <c r="H104" s="90">
        <f>SUM(F104:G104)*D104</f>
        <v>0</v>
      </c>
      <c r="I104" s="187">
        <f t="shared" si="3"/>
        <v>0</v>
      </c>
      <c r="J104" s="187">
        <f t="shared" si="3"/>
        <v>0</v>
      </c>
      <c r="K104" s="25">
        <f t="shared" si="4"/>
        <v>0</v>
      </c>
      <c r="M104" s="7"/>
      <c r="N104" s="7"/>
    </row>
    <row r="105" spans="1:121" s="72" customFormat="1" ht="12.75">
      <c r="A105" s="192"/>
      <c r="B105" s="204" t="s">
        <v>292</v>
      </c>
      <c r="C105" s="1" t="s">
        <v>174</v>
      </c>
      <c r="D105" s="186"/>
      <c r="E105" s="24"/>
      <c r="F105" s="187"/>
      <c r="G105" s="187"/>
      <c r="H105" s="25"/>
      <c r="I105" s="187"/>
      <c r="J105" s="187"/>
      <c r="K105" s="25"/>
      <c r="L105" s="6"/>
      <c r="M105" s="7"/>
      <c r="N105" s="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</row>
    <row r="106" spans="1:121" s="72" customFormat="1" ht="12.75">
      <c r="A106" s="192"/>
      <c r="B106" s="23" t="s">
        <v>293</v>
      </c>
      <c r="C106" s="23" t="s">
        <v>169</v>
      </c>
      <c r="D106" s="186">
        <v>30</v>
      </c>
      <c r="E106" s="24" t="s">
        <v>20</v>
      </c>
      <c r="F106" s="37"/>
      <c r="G106" s="37"/>
      <c r="H106" s="25">
        <f aca="true" t="shared" si="5" ref="H106:H113">SUM(F106,G106)*D106</f>
        <v>0</v>
      </c>
      <c r="I106" s="187">
        <f t="shared" si="3"/>
        <v>0</v>
      </c>
      <c r="J106" s="187">
        <f t="shared" si="3"/>
        <v>0</v>
      </c>
      <c r="K106" s="25">
        <f t="shared" si="4"/>
        <v>0</v>
      </c>
      <c r="L106" s="6"/>
      <c r="M106" s="7"/>
      <c r="N106" s="7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</row>
    <row r="107" spans="1:14" s="64" customFormat="1" ht="15">
      <c r="A107" s="192"/>
      <c r="B107" s="23" t="s">
        <v>294</v>
      </c>
      <c r="C107" s="23" t="s">
        <v>39</v>
      </c>
      <c r="D107" s="186">
        <v>14</v>
      </c>
      <c r="E107" s="24" t="s">
        <v>11</v>
      </c>
      <c r="F107" s="37"/>
      <c r="G107" s="37"/>
      <c r="H107" s="25">
        <f t="shared" si="5"/>
        <v>0</v>
      </c>
      <c r="I107" s="187">
        <f t="shared" si="3"/>
        <v>0</v>
      </c>
      <c r="J107" s="187">
        <f t="shared" si="3"/>
        <v>0</v>
      </c>
      <c r="K107" s="25">
        <f t="shared" si="4"/>
        <v>0</v>
      </c>
      <c r="M107" s="7"/>
      <c r="N107" s="7"/>
    </row>
    <row r="108" spans="1:121" s="4" customFormat="1" ht="25.5">
      <c r="A108" s="192"/>
      <c r="B108" s="23" t="s">
        <v>295</v>
      </c>
      <c r="C108" s="35" t="s">
        <v>170</v>
      </c>
      <c r="D108" s="186">
        <v>4</v>
      </c>
      <c r="E108" s="24" t="s">
        <v>11</v>
      </c>
      <c r="F108" s="37"/>
      <c r="G108" s="37"/>
      <c r="H108" s="25">
        <f t="shared" si="5"/>
        <v>0</v>
      </c>
      <c r="I108" s="187">
        <f t="shared" si="3"/>
        <v>0</v>
      </c>
      <c r="J108" s="187">
        <f t="shared" si="3"/>
        <v>0</v>
      </c>
      <c r="K108" s="25">
        <f t="shared" si="4"/>
        <v>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</row>
    <row r="109" spans="1:121" s="4" customFormat="1" ht="15" customHeight="1">
      <c r="A109" s="192"/>
      <c r="B109" s="23" t="s">
        <v>296</v>
      </c>
      <c r="C109" s="23" t="s">
        <v>171</v>
      </c>
      <c r="D109" s="186">
        <v>4</v>
      </c>
      <c r="E109" s="24" t="s">
        <v>11</v>
      </c>
      <c r="F109" s="37"/>
      <c r="G109" s="37"/>
      <c r="H109" s="25">
        <f t="shared" si="5"/>
        <v>0</v>
      </c>
      <c r="I109" s="187">
        <f t="shared" si="3"/>
        <v>0</v>
      </c>
      <c r="J109" s="187">
        <f t="shared" si="3"/>
        <v>0</v>
      </c>
      <c r="K109" s="25">
        <f t="shared" si="4"/>
        <v>0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</row>
    <row r="110" spans="1:121" s="4" customFormat="1" ht="12.75">
      <c r="A110" s="192"/>
      <c r="B110" s="23" t="s">
        <v>297</v>
      </c>
      <c r="C110" s="23" t="s">
        <v>52</v>
      </c>
      <c r="D110" s="186">
        <v>100</v>
      </c>
      <c r="E110" s="24" t="s">
        <v>20</v>
      </c>
      <c r="F110" s="37"/>
      <c r="G110" s="37"/>
      <c r="H110" s="25">
        <f t="shared" si="5"/>
        <v>0</v>
      </c>
      <c r="I110" s="187">
        <f t="shared" si="3"/>
        <v>0</v>
      </c>
      <c r="J110" s="187">
        <f t="shared" si="3"/>
        <v>0</v>
      </c>
      <c r="K110" s="25">
        <f t="shared" si="4"/>
        <v>0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</row>
    <row r="111" spans="1:121" s="52" customFormat="1" ht="12.75">
      <c r="A111" s="192"/>
      <c r="B111" s="23" t="s">
        <v>298</v>
      </c>
      <c r="C111" s="23" t="s">
        <v>172</v>
      </c>
      <c r="D111" s="186">
        <v>2</v>
      </c>
      <c r="E111" s="24" t="s">
        <v>11</v>
      </c>
      <c r="F111" s="37"/>
      <c r="G111" s="37"/>
      <c r="H111" s="25">
        <f t="shared" si="5"/>
        <v>0</v>
      </c>
      <c r="I111" s="187">
        <f t="shared" si="3"/>
        <v>0</v>
      </c>
      <c r="J111" s="187">
        <f t="shared" si="3"/>
        <v>0</v>
      </c>
      <c r="K111" s="25">
        <f t="shared" si="4"/>
        <v>0</v>
      </c>
      <c r="L111" s="51"/>
      <c r="M111" s="7"/>
      <c r="N111" s="7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</row>
    <row r="112" spans="1:121" s="52" customFormat="1" ht="12.75">
      <c r="A112" s="207"/>
      <c r="B112" s="23" t="s">
        <v>299</v>
      </c>
      <c r="C112" s="23" t="s">
        <v>53</v>
      </c>
      <c r="D112" s="186">
        <v>3</v>
      </c>
      <c r="E112" s="24" t="s">
        <v>11</v>
      </c>
      <c r="F112" s="37"/>
      <c r="G112" s="37"/>
      <c r="H112" s="25">
        <f t="shared" si="5"/>
        <v>0</v>
      </c>
      <c r="I112" s="187">
        <f t="shared" si="3"/>
        <v>0</v>
      </c>
      <c r="J112" s="187">
        <f t="shared" si="3"/>
        <v>0</v>
      </c>
      <c r="K112" s="25">
        <f t="shared" si="4"/>
        <v>0</v>
      </c>
      <c r="L112" s="51"/>
      <c r="M112" s="7"/>
      <c r="N112" s="7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</row>
    <row r="113" spans="1:121" s="52" customFormat="1" ht="12.75">
      <c r="A113" s="196"/>
      <c r="B113" s="23" t="s">
        <v>327</v>
      </c>
      <c r="C113" s="23" t="s">
        <v>173</v>
      </c>
      <c r="D113" s="186">
        <v>1</v>
      </c>
      <c r="E113" s="24" t="s">
        <v>11</v>
      </c>
      <c r="F113" s="37"/>
      <c r="G113" s="37"/>
      <c r="H113" s="25">
        <f t="shared" si="5"/>
        <v>0</v>
      </c>
      <c r="I113" s="187">
        <f t="shared" si="3"/>
        <v>0</v>
      </c>
      <c r="J113" s="187">
        <f t="shared" si="3"/>
        <v>0</v>
      </c>
      <c r="K113" s="25">
        <f t="shared" si="4"/>
        <v>0</v>
      </c>
      <c r="L113" s="51"/>
      <c r="M113" s="7"/>
      <c r="N113" s="7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</row>
    <row r="114" spans="1:121" s="52" customFormat="1" ht="12.75">
      <c r="A114" s="208"/>
      <c r="B114" s="23" t="s">
        <v>328</v>
      </c>
      <c r="C114" s="198" t="s">
        <v>175</v>
      </c>
      <c r="D114" s="209">
        <v>2</v>
      </c>
      <c r="E114" s="92" t="s">
        <v>11</v>
      </c>
      <c r="F114" s="37"/>
      <c r="G114" s="37"/>
      <c r="H114" s="99">
        <f>SUM(F114:G114)*D114</f>
        <v>0</v>
      </c>
      <c r="I114" s="210">
        <f t="shared" si="3"/>
        <v>0</v>
      </c>
      <c r="J114" s="210">
        <f t="shared" si="3"/>
        <v>0</v>
      </c>
      <c r="K114" s="100">
        <f t="shared" si="4"/>
        <v>0</v>
      </c>
      <c r="L114" s="51"/>
      <c r="M114" s="7"/>
      <c r="N114" s="7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</row>
    <row r="115" spans="1:121" s="52" customFormat="1" ht="12.75">
      <c r="A115" s="137" t="s">
        <v>331</v>
      </c>
      <c r="B115" s="138"/>
      <c r="C115" s="138"/>
      <c r="D115" s="138"/>
      <c r="E115" s="139"/>
      <c r="F115" s="106">
        <f>SUMPRODUCT(D64:D114,F64:F114)</f>
        <v>0</v>
      </c>
      <c r="G115" s="106">
        <f>SUMPRODUCT(D64:D114,G64:G114)</f>
        <v>0</v>
      </c>
      <c r="H115" s="107">
        <f>SUM(H64:H114)</f>
        <v>0</v>
      </c>
      <c r="I115" s="106">
        <f>SUMPRODUCT(D64:D114,I64:I114)</f>
        <v>0</v>
      </c>
      <c r="J115" s="106">
        <f>SUMPRODUCT(D64:D114,J64:J114)</f>
        <v>0</v>
      </c>
      <c r="K115" s="107">
        <f>SUM(K64:K114)</f>
        <v>0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</row>
    <row r="116" spans="1:121" s="52" customFormat="1" ht="15" customHeight="1">
      <c r="A116" s="148" t="s">
        <v>305</v>
      </c>
      <c r="B116" s="148"/>
      <c r="C116" s="148"/>
      <c r="D116" s="148"/>
      <c r="E116" s="148"/>
      <c r="F116" s="108">
        <f aca="true" t="shared" si="6" ref="F116:K116">SUM(F115+F61)</f>
        <v>0</v>
      </c>
      <c r="G116" s="108">
        <f t="shared" si="6"/>
        <v>0</v>
      </c>
      <c r="H116" s="108">
        <f t="shared" si="6"/>
        <v>0</v>
      </c>
      <c r="I116" s="108">
        <f t="shared" si="6"/>
        <v>0</v>
      </c>
      <c r="J116" s="108">
        <f t="shared" si="6"/>
        <v>0</v>
      </c>
      <c r="K116" s="108">
        <f t="shared" si="6"/>
        <v>0</v>
      </c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</row>
    <row r="117" spans="1:121" s="52" customFormat="1" ht="15.75" customHeight="1">
      <c r="A117" s="140" t="s">
        <v>303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2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</row>
    <row r="118" spans="1:121" s="52" customFormat="1" ht="12.75">
      <c r="A118" s="12"/>
      <c r="B118" s="41" t="s">
        <v>7</v>
      </c>
      <c r="C118" s="13" t="s">
        <v>99</v>
      </c>
      <c r="D118" s="15"/>
      <c r="E118" s="15"/>
      <c r="F118" s="16"/>
      <c r="G118" s="16"/>
      <c r="H118" s="17"/>
      <c r="I118" s="16"/>
      <c r="J118" s="16"/>
      <c r="K118" s="17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</row>
    <row r="119" spans="1:121" s="52" customFormat="1" ht="12.75">
      <c r="A119" s="18"/>
      <c r="B119" s="42" t="s">
        <v>5</v>
      </c>
      <c r="C119" s="1" t="s">
        <v>12</v>
      </c>
      <c r="D119" s="186"/>
      <c r="E119" s="3"/>
      <c r="F119" s="20"/>
      <c r="G119" s="20"/>
      <c r="H119" s="21"/>
      <c r="I119" s="20"/>
      <c r="J119" s="20"/>
      <c r="K119" s="2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</row>
    <row r="120" spans="1:121" s="52" customFormat="1" ht="38.25">
      <c r="A120" s="22"/>
      <c r="B120" s="43" t="s">
        <v>6</v>
      </c>
      <c r="C120" s="35" t="s">
        <v>29</v>
      </c>
      <c r="D120" s="186">
        <v>13</v>
      </c>
      <c r="E120" s="24" t="s">
        <v>8</v>
      </c>
      <c r="F120" s="37"/>
      <c r="G120" s="37"/>
      <c r="H120" s="25">
        <f aca="true" t="shared" si="7" ref="H120:H125">SUM(F120,G120)*D120</f>
        <v>0</v>
      </c>
      <c r="I120" s="187">
        <f>TRUNC(F120*(1+$K$4),2)</f>
        <v>0</v>
      </c>
      <c r="J120" s="187">
        <f>TRUNC(G120*(1+$K$4),2)</f>
        <v>0</v>
      </c>
      <c r="K120" s="25">
        <f>SUM(I120:J120)*D120</f>
        <v>0</v>
      </c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</row>
    <row r="121" spans="1:121" s="52" customFormat="1" ht="25.5">
      <c r="A121" s="18"/>
      <c r="B121" s="43" t="s">
        <v>30</v>
      </c>
      <c r="C121" s="35" t="s">
        <v>18</v>
      </c>
      <c r="D121" s="186">
        <v>1</v>
      </c>
      <c r="E121" s="24" t="s">
        <v>11</v>
      </c>
      <c r="F121" s="37"/>
      <c r="G121" s="37"/>
      <c r="H121" s="25">
        <f t="shared" si="7"/>
        <v>0</v>
      </c>
      <c r="I121" s="187">
        <f aca="true" t="shared" si="8" ref="I121:J163">TRUNC(F121*(1+$K$4),2)</f>
        <v>0</v>
      </c>
      <c r="J121" s="187">
        <f t="shared" si="8"/>
        <v>0</v>
      </c>
      <c r="K121" s="25">
        <f aca="true" t="shared" si="9" ref="K121:K163">SUM(I121:J121)*D121</f>
        <v>0</v>
      </c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</row>
    <row r="122" spans="1:121" s="52" customFormat="1" ht="12.75">
      <c r="A122" s="18"/>
      <c r="B122" s="43" t="s">
        <v>9</v>
      </c>
      <c r="C122" s="35" t="s">
        <v>25</v>
      </c>
      <c r="D122" s="186">
        <v>13</v>
      </c>
      <c r="E122" s="24" t="s">
        <v>8</v>
      </c>
      <c r="F122" s="37"/>
      <c r="G122" s="37"/>
      <c r="H122" s="25">
        <f t="shared" si="7"/>
        <v>0</v>
      </c>
      <c r="I122" s="187">
        <f t="shared" si="8"/>
        <v>0</v>
      </c>
      <c r="J122" s="187">
        <f t="shared" si="8"/>
        <v>0</v>
      </c>
      <c r="K122" s="25">
        <f t="shared" si="9"/>
        <v>0</v>
      </c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</row>
    <row r="123" spans="1:121" s="52" customFormat="1" ht="25.5">
      <c r="A123" s="18"/>
      <c r="B123" s="43" t="s">
        <v>10</v>
      </c>
      <c r="C123" s="35" t="s">
        <v>36</v>
      </c>
      <c r="D123" s="186">
        <v>7.2</v>
      </c>
      <c r="E123" s="24" t="s">
        <v>8</v>
      </c>
      <c r="F123" s="37"/>
      <c r="G123" s="37"/>
      <c r="H123" s="25">
        <f t="shared" si="7"/>
        <v>0</v>
      </c>
      <c r="I123" s="187">
        <f t="shared" si="8"/>
        <v>0</v>
      </c>
      <c r="J123" s="187">
        <f t="shared" si="8"/>
        <v>0</v>
      </c>
      <c r="K123" s="25">
        <f t="shared" si="9"/>
        <v>0</v>
      </c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</row>
    <row r="124" spans="1:121" s="4" customFormat="1" ht="12.75">
      <c r="A124" s="18"/>
      <c r="B124" s="43" t="s">
        <v>16</v>
      </c>
      <c r="C124" s="35" t="s">
        <v>56</v>
      </c>
      <c r="D124" s="186">
        <v>5.8</v>
      </c>
      <c r="E124" s="24" t="s">
        <v>8</v>
      </c>
      <c r="F124" s="37"/>
      <c r="G124" s="37"/>
      <c r="H124" s="25">
        <f t="shared" si="7"/>
        <v>0</v>
      </c>
      <c r="I124" s="187">
        <f t="shared" si="8"/>
        <v>0</v>
      </c>
      <c r="J124" s="187">
        <f t="shared" si="8"/>
        <v>0</v>
      </c>
      <c r="K124" s="25">
        <f t="shared" si="9"/>
        <v>0</v>
      </c>
      <c r="L124" s="7"/>
      <c r="M124" s="51"/>
      <c r="N124" s="51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</row>
    <row r="125" spans="1:121" s="2" customFormat="1" ht="38.25">
      <c r="A125" s="18"/>
      <c r="B125" s="43" t="s">
        <v>68</v>
      </c>
      <c r="C125" s="35" t="s">
        <v>17</v>
      </c>
      <c r="D125" s="186">
        <v>1</v>
      </c>
      <c r="E125" s="24" t="s">
        <v>11</v>
      </c>
      <c r="F125" s="37"/>
      <c r="G125" s="37"/>
      <c r="H125" s="25">
        <f t="shared" si="7"/>
        <v>0</v>
      </c>
      <c r="I125" s="187">
        <f t="shared" si="8"/>
        <v>0</v>
      </c>
      <c r="J125" s="187">
        <f t="shared" si="8"/>
        <v>0</v>
      </c>
      <c r="K125" s="25">
        <f t="shared" si="9"/>
        <v>0</v>
      </c>
      <c r="L125" s="5"/>
      <c r="M125" s="51"/>
      <c r="N125" s="51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</row>
    <row r="126" spans="1:121" s="3" customFormat="1" ht="12.75">
      <c r="A126" s="18"/>
      <c r="B126" s="42" t="s">
        <v>13</v>
      </c>
      <c r="C126" s="1" t="s">
        <v>67</v>
      </c>
      <c r="D126" s="186"/>
      <c r="F126" s="20"/>
      <c r="G126" s="20"/>
      <c r="H126" s="21"/>
      <c r="I126" s="187"/>
      <c r="J126" s="187"/>
      <c r="K126" s="25"/>
      <c r="L126" s="6"/>
      <c r="M126" s="51"/>
      <c r="N126" s="51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</row>
    <row r="127" spans="1:121" s="4" customFormat="1" ht="12.75">
      <c r="A127" s="22"/>
      <c r="B127" s="43" t="s">
        <v>14</v>
      </c>
      <c r="C127" s="188" t="s">
        <v>73</v>
      </c>
      <c r="D127" s="186">
        <v>3</v>
      </c>
      <c r="E127" s="31" t="s">
        <v>11</v>
      </c>
      <c r="F127" s="55" t="s">
        <v>19</v>
      </c>
      <c r="G127" s="237"/>
      <c r="H127" s="190">
        <f>SUM(F127:G127)*D127</f>
        <v>0</v>
      </c>
      <c r="I127" s="187" t="s">
        <v>38</v>
      </c>
      <c r="J127" s="187">
        <f t="shared" si="8"/>
        <v>0</v>
      </c>
      <c r="K127" s="25">
        <f t="shared" si="9"/>
        <v>0</v>
      </c>
      <c r="L127" s="7"/>
      <c r="M127" s="51"/>
      <c r="N127" s="51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</row>
    <row r="128" spans="1:121" s="4" customFormat="1" ht="25.5">
      <c r="A128" s="48"/>
      <c r="B128" s="43" t="s">
        <v>15</v>
      </c>
      <c r="C128" s="35" t="s">
        <v>109</v>
      </c>
      <c r="D128" s="186">
        <v>2</v>
      </c>
      <c r="E128" s="49" t="s">
        <v>8</v>
      </c>
      <c r="F128" s="38"/>
      <c r="G128" s="50"/>
      <c r="H128" s="36">
        <f>SUM(F128,G128)*D128</f>
        <v>0</v>
      </c>
      <c r="I128" s="187">
        <f t="shared" si="8"/>
        <v>0</v>
      </c>
      <c r="J128" s="187">
        <f t="shared" si="8"/>
        <v>0</v>
      </c>
      <c r="K128" s="25">
        <f t="shared" si="9"/>
        <v>0</v>
      </c>
      <c r="L128" s="7"/>
      <c r="M128" s="51"/>
      <c r="N128" s="51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</row>
    <row r="129" spans="1:121" s="4" customFormat="1" ht="12.75">
      <c r="A129" s="18"/>
      <c r="B129" s="42" t="s">
        <v>21</v>
      </c>
      <c r="C129" s="27" t="s">
        <v>31</v>
      </c>
      <c r="D129" s="186"/>
      <c r="E129" s="28"/>
      <c r="F129" s="20"/>
      <c r="G129" s="20"/>
      <c r="H129" s="29"/>
      <c r="I129" s="187"/>
      <c r="J129" s="187"/>
      <c r="K129" s="25"/>
      <c r="L129" s="7"/>
      <c r="M129" s="51"/>
      <c r="N129" s="51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</row>
    <row r="130" spans="1:121" s="4" customFormat="1" ht="38.25">
      <c r="A130" s="26"/>
      <c r="B130" s="45" t="s">
        <v>22</v>
      </c>
      <c r="C130" s="35" t="s">
        <v>89</v>
      </c>
      <c r="D130" s="186">
        <v>10</v>
      </c>
      <c r="E130" s="8" t="s">
        <v>11</v>
      </c>
      <c r="F130" s="38"/>
      <c r="G130" s="38"/>
      <c r="H130" s="36">
        <f>SUM(F130,G130)*D130</f>
        <v>0</v>
      </c>
      <c r="I130" s="187">
        <f t="shared" si="8"/>
        <v>0</v>
      </c>
      <c r="J130" s="187">
        <f t="shared" si="8"/>
        <v>0</v>
      </c>
      <c r="K130" s="25">
        <f t="shared" si="9"/>
        <v>0</v>
      </c>
      <c r="L130" s="7"/>
      <c r="M130" s="51"/>
      <c r="N130" s="51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</row>
    <row r="131" spans="1:121" s="3" customFormat="1" ht="38.25">
      <c r="A131" s="33"/>
      <c r="B131" s="45" t="s">
        <v>23</v>
      </c>
      <c r="C131" s="35" t="s">
        <v>64</v>
      </c>
      <c r="D131" s="186">
        <v>8</v>
      </c>
      <c r="E131" s="8" t="s">
        <v>11</v>
      </c>
      <c r="F131" s="38"/>
      <c r="G131" s="38"/>
      <c r="H131" s="36">
        <f>SUM(F131,G131)*D131</f>
        <v>0</v>
      </c>
      <c r="I131" s="187">
        <f t="shared" si="8"/>
        <v>0</v>
      </c>
      <c r="J131" s="187">
        <f t="shared" si="8"/>
        <v>0</v>
      </c>
      <c r="K131" s="25">
        <f t="shared" si="9"/>
        <v>0</v>
      </c>
      <c r="L131" s="6"/>
      <c r="M131" s="51"/>
      <c r="N131" s="51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</row>
    <row r="132" spans="1:121" s="4" customFormat="1" ht="38.25">
      <c r="A132" s="66"/>
      <c r="B132" s="73" t="s">
        <v>24</v>
      </c>
      <c r="C132" s="35" t="s">
        <v>324</v>
      </c>
      <c r="D132" s="186">
        <v>1</v>
      </c>
      <c r="E132" s="69" t="s">
        <v>11</v>
      </c>
      <c r="F132" s="38"/>
      <c r="G132" s="38"/>
      <c r="H132" s="36">
        <f>SUM(F132,G132)*D132</f>
        <v>0</v>
      </c>
      <c r="I132" s="187">
        <f t="shared" si="8"/>
        <v>0</v>
      </c>
      <c r="J132" s="187">
        <f t="shared" si="8"/>
        <v>0</v>
      </c>
      <c r="K132" s="25">
        <f t="shared" si="9"/>
        <v>0</v>
      </c>
      <c r="L132" s="7"/>
      <c r="M132" s="51"/>
      <c r="N132" s="51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</row>
    <row r="133" spans="1:121" s="4" customFormat="1" ht="12.75">
      <c r="A133" s="76"/>
      <c r="B133" s="61" t="s">
        <v>35</v>
      </c>
      <c r="C133" s="2" t="s">
        <v>110</v>
      </c>
      <c r="D133" s="186"/>
      <c r="E133" s="28"/>
      <c r="F133" s="62"/>
      <c r="G133" s="62"/>
      <c r="H133" s="63"/>
      <c r="I133" s="187"/>
      <c r="J133" s="187"/>
      <c r="K133" s="25"/>
      <c r="L133" s="7"/>
      <c r="M133" s="51"/>
      <c r="N133" s="5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</row>
    <row r="134" spans="1:121" s="4" customFormat="1" ht="12.75">
      <c r="A134" s="66"/>
      <c r="B134" s="73" t="s">
        <v>32</v>
      </c>
      <c r="C134" s="74" t="s">
        <v>111</v>
      </c>
      <c r="D134" s="186">
        <v>1</v>
      </c>
      <c r="E134" s="31" t="s">
        <v>11</v>
      </c>
      <c r="F134" s="55" t="s">
        <v>19</v>
      </c>
      <c r="G134" s="240"/>
      <c r="H134" s="190">
        <f>SUM(F134:G134)*D134</f>
        <v>0</v>
      </c>
      <c r="I134" s="187" t="s">
        <v>38</v>
      </c>
      <c r="J134" s="187">
        <f t="shared" si="8"/>
        <v>0</v>
      </c>
      <c r="K134" s="25">
        <f t="shared" si="9"/>
        <v>0</v>
      </c>
      <c r="L134" s="7"/>
      <c r="M134" s="51"/>
      <c r="N134" s="5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</row>
    <row r="135" spans="1:14" s="115" customFormat="1" ht="25.5">
      <c r="A135" s="66"/>
      <c r="B135" s="73" t="s">
        <v>33</v>
      </c>
      <c r="C135" s="74" t="s">
        <v>112</v>
      </c>
      <c r="D135" s="186">
        <v>25</v>
      </c>
      <c r="E135" s="49" t="s">
        <v>8</v>
      </c>
      <c r="F135" s="38"/>
      <c r="G135" s="50"/>
      <c r="H135" s="36">
        <f>SUM(F135,G135)*D135</f>
        <v>0</v>
      </c>
      <c r="I135" s="187">
        <f t="shared" si="8"/>
        <v>0</v>
      </c>
      <c r="J135" s="187">
        <f t="shared" si="8"/>
        <v>0</v>
      </c>
      <c r="K135" s="25">
        <f t="shared" si="9"/>
        <v>0</v>
      </c>
      <c r="M135" s="51"/>
      <c r="N135" s="51"/>
    </row>
    <row r="136" spans="1:14" s="115" customFormat="1" ht="12.75">
      <c r="A136" s="76"/>
      <c r="B136" s="61" t="s">
        <v>37</v>
      </c>
      <c r="C136" s="2" t="s">
        <v>92</v>
      </c>
      <c r="D136" s="186"/>
      <c r="E136" s="28"/>
      <c r="F136" s="62"/>
      <c r="G136" s="62"/>
      <c r="H136" s="63"/>
      <c r="I136" s="187"/>
      <c r="J136" s="187"/>
      <c r="K136" s="25"/>
      <c r="M136" s="51"/>
      <c r="N136" s="51"/>
    </row>
    <row r="137" spans="1:121" s="4" customFormat="1" ht="51">
      <c r="A137" s="95"/>
      <c r="B137" s="78" t="s">
        <v>34</v>
      </c>
      <c r="C137" s="35" t="s">
        <v>93</v>
      </c>
      <c r="D137" s="186">
        <v>10</v>
      </c>
      <c r="E137" s="31" t="s">
        <v>11</v>
      </c>
      <c r="F137" s="88"/>
      <c r="G137" s="88"/>
      <c r="H137" s="36">
        <f>SUM(F137,G137)*D137</f>
        <v>0</v>
      </c>
      <c r="I137" s="187">
        <f t="shared" si="8"/>
        <v>0</v>
      </c>
      <c r="J137" s="187">
        <f t="shared" si="8"/>
        <v>0</v>
      </c>
      <c r="K137" s="25">
        <f t="shared" si="9"/>
        <v>0</v>
      </c>
      <c r="L137" s="7"/>
      <c r="M137" s="51"/>
      <c r="N137" s="51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</row>
    <row r="138" spans="1:121" s="4" customFormat="1" ht="12.75">
      <c r="A138" s="33"/>
      <c r="B138" s="46" t="s">
        <v>187</v>
      </c>
      <c r="C138" s="34" t="s">
        <v>86</v>
      </c>
      <c r="D138" s="186"/>
      <c r="E138" s="8"/>
      <c r="F138" s="9"/>
      <c r="G138" s="10"/>
      <c r="H138" s="11"/>
      <c r="I138" s="187"/>
      <c r="J138" s="187"/>
      <c r="K138" s="25"/>
      <c r="L138" s="7"/>
      <c r="M138" s="51"/>
      <c r="N138" s="51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</row>
    <row r="139" spans="1:121" s="4" customFormat="1" ht="25.5">
      <c r="A139" s="33"/>
      <c r="B139" s="45" t="s">
        <v>69</v>
      </c>
      <c r="C139" s="35" t="s">
        <v>74</v>
      </c>
      <c r="D139" s="186">
        <v>1</v>
      </c>
      <c r="E139" s="24" t="s">
        <v>11</v>
      </c>
      <c r="F139" s="55" t="s">
        <v>19</v>
      </c>
      <c r="G139" s="37"/>
      <c r="H139" s="25">
        <f>SUM(F139,G139)*D139</f>
        <v>0</v>
      </c>
      <c r="I139" s="187" t="s">
        <v>38</v>
      </c>
      <c r="J139" s="187">
        <f t="shared" si="8"/>
        <v>0</v>
      </c>
      <c r="K139" s="25">
        <f t="shared" si="9"/>
        <v>0</v>
      </c>
      <c r="L139" s="7"/>
      <c r="M139" s="51"/>
      <c r="N139" s="51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</row>
    <row r="140" spans="1:14" s="64" customFormat="1" ht="15">
      <c r="A140" s="26"/>
      <c r="B140" s="73" t="s">
        <v>70</v>
      </c>
      <c r="C140" s="74" t="s">
        <v>96</v>
      </c>
      <c r="D140" s="186">
        <v>3</v>
      </c>
      <c r="E140" s="31" t="s">
        <v>11</v>
      </c>
      <c r="F140" s="38"/>
      <c r="G140" s="38"/>
      <c r="H140" s="65">
        <f>SUM(F140,G140)*D140</f>
        <v>0</v>
      </c>
      <c r="I140" s="187">
        <f t="shared" si="8"/>
        <v>0</v>
      </c>
      <c r="J140" s="187">
        <f t="shared" si="8"/>
        <v>0</v>
      </c>
      <c r="K140" s="25">
        <f t="shared" si="9"/>
        <v>0</v>
      </c>
      <c r="M140" s="51"/>
      <c r="N140" s="51"/>
    </row>
    <row r="141" spans="1:14" s="64" customFormat="1" ht="15">
      <c r="A141" s="96"/>
      <c r="B141" s="61" t="s">
        <v>188</v>
      </c>
      <c r="C141" s="27" t="s">
        <v>114</v>
      </c>
      <c r="D141" s="186"/>
      <c r="E141" s="28"/>
      <c r="F141" s="20"/>
      <c r="G141" s="20"/>
      <c r="H141" s="29"/>
      <c r="I141" s="187"/>
      <c r="J141" s="187"/>
      <c r="K141" s="25"/>
      <c r="M141" s="51"/>
      <c r="N141" s="51"/>
    </row>
    <row r="142" spans="1:121" s="72" customFormat="1" ht="12.75">
      <c r="A142" s="211"/>
      <c r="B142" s="193" t="s">
        <v>179</v>
      </c>
      <c r="C142" s="1" t="s">
        <v>44</v>
      </c>
      <c r="D142" s="186"/>
      <c r="E142" s="49"/>
      <c r="F142" s="84"/>
      <c r="G142" s="84"/>
      <c r="H142" s="85"/>
      <c r="I142" s="187"/>
      <c r="J142" s="187"/>
      <c r="K142" s="25"/>
      <c r="L142" s="6"/>
      <c r="M142" s="51"/>
      <c r="N142" s="51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</row>
    <row r="143" spans="1:121" s="72" customFormat="1" ht="12.75">
      <c r="A143" s="211"/>
      <c r="B143" s="23" t="s">
        <v>192</v>
      </c>
      <c r="C143" s="54" t="s">
        <v>46</v>
      </c>
      <c r="D143" s="186">
        <v>1</v>
      </c>
      <c r="E143" s="24" t="s">
        <v>11</v>
      </c>
      <c r="F143" s="55" t="s">
        <v>19</v>
      </c>
      <c r="G143" s="238"/>
      <c r="H143" s="25">
        <f>SUM(F143,G143)*D143</f>
        <v>0</v>
      </c>
      <c r="I143" s="187" t="s">
        <v>38</v>
      </c>
      <c r="J143" s="187">
        <f t="shared" si="8"/>
        <v>0</v>
      </c>
      <c r="K143" s="25">
        <f t="shared" si="9"/>
        <v>0</v>
      </c>
      <c r="L143" s="6"/>
      <c r="M143" s="51"/>
      <c r="N143" s="51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</row>
    <row r="144" spans="1:14" s="64" customFormat="1" ht="15">
      <c r="A144" s="211"/>
      <c r="B144" s="23" t="s">
        <v>193</v>
      </c>
      <c r="C144" s="54" t="s">
        <v>164</v>
      </c>
      <c r="D144" s="186">
        <v>1</v>
      </c>
      <c r="E144" s="24" t="s">
        <v>11</v>
      </c>
      <c r="F144" s="55" t="s">
        <v>19</v>
      </c>
      <c r="G144" s="238"/>
      <c r="H144" s="25">
        <f>SUM(F144,G144)*D144</f>
        <v>0</v>
      </c>
      <c r="I144" s="187" t="s">
        <v>38</v>
      </c>
      <c r="J144" s="187">
        <f t="shared" si="8"/>
        <v>0</v>
      </c>
      <c r="K144" s="25">
        <f t="shared" si="9"/>
        <v>0</v>
      </c>
      <c r="M144" s="51"/>
      <c r="N144" s="51"/>
    </row>
    <row r="145" spans="1:121" s="4" customFormat="1" ht="12.75">
      <c r="A145" s="211"/>
      <c r="B145" s="23" t="s">
        <v>194</v>
      </c>
      <c r="C145" s="54" t="s">
        <v>47</v>
      </c>
      <c r="D145" s="186">
        <v>1</v>
      </c>
      <c r="E145" s="24" t="s">
        <v>11</v>
      </c>
      <c r="F145" s="55" t="s">
        <v>19</v>
      </c>
      <c r="G145" s="238"/>
      <c r="H145" s="25">
        <f>SUM(F145,G145)*D145</f>
        <v>0</v>
      </c>
      <c r="I145" s="187" t="s">
        <v>38</v>
      </c>
      <c r="J145" s="187">
        <f t="shared" si="8"/>
        <v>0</v>
      </c>
      <c r="K145" s="25">
        <f t="shared" si="9"/>
        <v>0</v>
      </c>
      <c r="L145" s="7"/>
      <c r="M145" s="51"/>
      <c r="N145" s="51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</row>
    <row r="146" spans="1:121" s="4" customFormat="1" ht="25.5">
      <c r="A146" s="211"/>
      <c r="B146" s="23" t="s">
        <v>195</v>
      </c>
      <c r="C146" s="194" t="s">
        <v>49</v>
      </c>
      <c r="D146" s="186">
        <v>12</v>
      </c>
      <c r="E146" s="8" t="s">
        <v>20</v>
      </c>
      <c r="F146" s="239"/>
      <c r="G146" s="239"/>
      <c r="H146" s="195">
        <f>SUM(F146:G146)*D146</f>
        <v>0</v>
      </c>
      <c r="I146" s="187">
        <f t="shared" si="8"/>
        <v>0</v>
      </c>
      <c r="J146" s="187">
        <f t="shared" si="8"/>
        <v>0</v>
      </c>
      <c r="K146" s="25">
        <f t="shared" si="9"/>
        <v>0</v>
      </c>
      <c r="L146" s="7"/>
      <c r="M146" s="51"/>
      <c r="N146" s="51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</row>
    <row r="147" spans="1:121" s="4" customFormat="1" ht="12.75">
      <c r="A147" s="211"/>
      <c r="B147" s="23" t="s">
        <v>196</v>
      </c>
      <c r="C147" s="194" t="s">
        <v>48</v>
      </c>
      <c r="D147" s="186">
        <v>1</v>
      </c>
      <c r="E147" s="212" t="s">
        <v>11</v>
      </c>
      <c r="F147" s="239"/>
      <c r="G147" s="239"/>
      <c r="H147" s="195">
        <f>SUM(F147:G147)*D147</f>
        <v>0</v>
      </c>
      <c r="I147" s="187">
        <f t="shared" si="8"/>
        <v>0</v>
      </c>
      <c r="J147" s="187">
        <f t="shared" si="8"/>
        <v>0</v>
      </c>
      <c r="K147" s="25">
        <f t="shared" si="9"/>
        <v>0</v>
      </c>
      <c r="L147" s="7"/>
      <c r="M147" s="51"/>
      <c r="N147" s="51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</row>
    <row r="148" spans="1:121" s="52" customFormat="1" ht="12.75">
      <c r="A148" s="211"/>
      <c r="B148" s="23" t="s">
        <v>197</v>
      </c>
      <c r="C148" s="194" t="s">
        <v>165</v>
      </c>
      <c r="D148" s="186">
        <v>1</v>
      </c>
      <c r="E148" s="212" t="s">
        <v>11</v>
      </c>
      <c r="F148" s="239"/>
      <c r="G148" s="239"/>
      <c r="H148" s="195">
        <f>SUM(F148:G148)*D148</f>
        <v>0</v>
      </c>
      <c r="I148" s="187">
        <f t="shared" si="8"/>
        <v>0</v>
      </c>
      <c r="J148" s="187">
        <f t="shared" si="8"/>
        <v>0</v>
      </c>
      <c r="K148" s="25">
        <f t="shared" si="9"/>
        <v>0</v>
      </c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</row>
    <row r="149" spans="1:121" s="52" customFormat="1" ht="38.25">
      <c r="A149" s="211"/>
      <c r="B149" s="23" t="s">
        <v>198</v>
      </c>
      <c r="C149" s="194" t="s">
        <v>166</v>
      </c>
      <c r="D149" s="186">
        <v>6</v>
      </c>
      <c r="E149" s="212" t="s">
        <v>11</v>
      </c>
      <c r="F149" s="239"/>
      <c r="G149" s="239"/>
      <c r="H149" s="195">
        <f>SUM(F149:G149)*D149</f>
        <v>0</v>
      </c>
      <c r="I149" s="187">
        <f t="shared" si="8"/>
        <v>0</v>
      </c>
      <c r="J149" s="187">
        <f t="shared" si="8"/>
        <v>0</v>
      </c>
      <c r="K149" s="25">
        <f t="shared" si="9"/>
        <v>0</v>
      </c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</row>
    <row r="150" spans="1:121" s="52" customFormat="1" ht="12.75">
      <c r="A150" s="211"/>
      <c r="B150" s="23" t="s">
        <v>199</v>
      </c>
      <c r="C150" s="23" t="s">
        <v>167</v>
      </c>
      <c r="D150" s="186">
        <v>150</v>
      </c>
      <c r="E150" s="24" t="s">
        <v>20</v>
      </c>
      <c r="F150" s="239"/>
      <c r="G150" s="239"/>
      <c r="H150" s="25">
        <f>SUM(F150,G150)*D150</f>
        <v>0</v>
      </c>
      <c r="I150" s="187">
        <f t="shared" si="8"/>
        <v>0</v>
      </c>
      <c r="J150" s="187">
        <f t="shared" si="8"/>
        <v>0</v>
      </c>
      <c r="K150" s="25">
        <f t="shared" si="9"/>
        <v>0</v>
      </c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</row>
    <row r="151" spans="1:121" s="52" customFormat="1" ht="12.75">
      <c r="A151" s="211"/>
      <c r="B151" s="23" t="s">
        <v>200</v>
      </c>
      <c r="C151" s="23" t="s">
        <v>50</v>
      </c>
      <c r="D151" s="186">
        <v>45</v>
      </c>
      <c r="E151" s="24" t="s">
        <v>20</v>
      </c>
      <c r="F151" s="239"/>
      <c r="G151" s="239"/>
      <c r="H151" s="25">
        <f>SUM(F151,G151)*D151</f>
        <v>0</v>
      </c>
      <c r="I151" s="187">
        <f t="shared" si="8"/>
        <v>0</v>
      </c>
      <c r="J151" s="187">
        <f t="shared" si="8"/>
        <v>0</v>
      </c>
      <c r="K151" s="25">
        <f t="shared" si="9"/>
        <v>0</v>
      </c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</row>
    <row r="152" spans="1:121" s="52" customFormat="1" ht="12.75">
      <c r="A152" s="211"/>
      <c r="B152" s="23" t="s">
        <v>201</v>
      </c>
      <c r="C152" s="23" t="s">
        <v>39</v>
      </c>
      <c r="D152" s="186">
        <v>22</v>
      </c>
      <c r="E152" s="24" t="s">
        <v>11</v>
      </c>
      <c r="F152" s="239"/>
      <c r="G152" s="239"/>
      <c r="H152" s="25">
        <f>SUM(F152,G152)*D152</f>
        <v>0</v>
      </c>
      <c r="I152" s="187">
        <f t="shared" si="8"/>
        <v>0</v>
      </c>
      <c r="J152" s="187">
        <f t="shared" si="8"/>
        <v>0</v>
      </c>
      <c r="K152" s="25">
        <f t="shared" si="9"/>
        <v>0</v>
      </c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</row>
    <row r="153" spans="1:121" s="52" customFormat="1" ht="12.75">
      <c r="A153" s="211"/>
      <c r="B153" s="23" t="s">
        <v>202</v>
      </c>
      <c r="C153" s="23" t="s">
        <v>51</v>
      </c>
      <c r="D153" s="186">
        <v>2</v>
      </c>
      <c r="E153" s="24" t="s">
        <v>11</v>
      </c>
      <c r="F153" s="239"/>
      <c r="G153" s="239"/>
      <c r="H153" s="25">
        <f>SUM(F153,G153)*D153</f>
        <v>0</v>
      </c>
      <c r="I153" s="187">
        <f t="shared" si="8"/>
        <v>0</v>
      </c>
      <c r="J153" s="187">
        <f t="shared" si="8"/>
        <v>0</v>
      </c>
      <c r="K153" s="25">
        <f t="shared" si="9"/>
        <v>0</v>
      </c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</row>
    <row r="154" spans="1:121" s="52" customFormat="1" ht="12.75">
      <c r="A154" s="211"/>
      <c r="B154" s="23" t="s">
        <v>203</v>
      </c>
      <c r="C154" s="23" t="s">
        <v>168</v>
      </c>
      <c r="D154" s="186">
        <v>1</v>
      </c>
      <c r="E154" s="24" t="s">
        <v>11</v>
      </c>
      <c r="F154" s="239"/>
      <c r="G154" s="239"/>
      <c r="H154" s="25">
        <f>SUM(F154,G154)*D154</f>
        <v>0</v>
      </c>
      <c r="I154" s="187">
        <f t="shared" si="8"/>
        <v>0</v>
      </c>
      <c r="J154" s="187">
        <f t="shared" si="8"/>
        <v>0</v>
      </c>
      <c r="K154" s="25">
        <f t="shared" si="9"/>
        <v>0</v>
      </c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</row>
    <row r="155" spans="1:121" s="52" customFormat="1" ht="25.5">
      <c r="A155" s="213"/>
      <c r="B155" s="23" t="s">
        <v>230</v>
      </c>
      <c r="C155" s="206" t="s">
        <v>158</v>
      </c>
      <c r="D155" s="186">
        <v>5</v>
      </c>
      <c r="E155" s="212" t="s">
        <v>11</v>
      </c>
      <c r="F155" s="239"/>
      <c r="G155" s="239"/>
      <c r="H155" s="90">
        <f>SUM(F155:G155)*D155</f>
        <v>0</v>
      </c>
      <c r="I155" s="187">
        <f t="shared" si="8"/>
        <v>0</v>
      </c>
      <c r="J155" s="187">
        <f t="shared" si="8"/>
        <v>0</v>
      </c>
      <c r="K155" s="25">
        <f t="shared" si="9"/>
        <v>0</v>
      </c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</row>
    <row r="156" spans="1:121" s="52" customFormat="1" ht="12.75">
      <c r="A156" s="211"/>
      <c r="B156" s="204" t="s">
        <v>180</v>
      </c>
      <c r="C156" s="1" t="s">
        <v>174</v>
      </c>
      <c r="D156" s="186"/>
      <c r="E156" s="24"/>
      <c r="F156" s="187"/>
      <c r="G156" s="187"/>
      <c r="H156" s="25"/>
      <c r="I156" s="187"/>
      <c r="J156" s="187"/>
      <c r="K156" s="25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</row>
    <row r="157" spans="1:121" s="52" customFormat="1" ht="12.75">
      <c r="A157" s="211"/>
      <c r="B157" s="23" t="s">
        <v>204</v>
      </c>
      <c r="C157" s="23" t="s">
        <v>169</v>
      </c>
      <c r="D157" s="186">
        <v>40</v>
      </c>
      <c r="E157" s="24" t="s">
        <v>20</v>
      </c>
      <c r="F157" s="37"/>
      <c r="G157" s="37"/>
      <c r="H157" s="25">
        <f aca="true" t="shared" si="10" ref="H157:H163">SUM(F157,G157)*D157</f>
        <v>0</v>
      </c>
      <c r="I157" s="187">
        <f t="shared" si="8"/>
        <v>0</v>
      </c>
      <c r="J157" s="187">
        <f t="shared" si="8"/>
        <v>0</v>
      </c>
      <c r="K157" s="25">
        <f t="shared" si="9"/>
        <v>0</v>
      </c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</row>
    <row r="158" spans="1:121" s="52" customFormat="1" ht="12.75">
      <c r="A158" s="211"/>
      <c r="B158" s="23" t="s">
        <v>205</v>
      </c>
      <c r="C158" s="23" t="s">
        <v>39</v>
      </c>
      <c r="D158" s="186">
        <v>18</v>
      </c>
      <c r="E158" s="24" t="s">
        <v>11</v>
      </c>
      <c r="F158" s="37"/>
      <c r="G158" s="37"/>
      <c r="H158" s="25">
        <f t="shared" si="10"/>
        <v>0</v>
      </c>
      <c r="I158" s="187">
        <f t="shared" si="8"/>
        <v>0</v>
      </c>
      <c r="J158" s="187">
        <f t="shared" si="8"/>
        <v>0</v>
      </c>
      <c r="K158" s="25">
        <f t="shared" si="9"/>
        <v>0</v>
      </c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</row>
    <row r="159" spans="1:121" s="52" customFormat="1" ht="25.5">
      <c r="A159" s="211"/>
      <c r="B159" s="23" t="s">
        <v>206</v>
      </c>
      <c r="C159" s="23" t="s">
        <v>170</v>
      </c>
      <c r="D159" s="186">
        <v>4</v>
      </c>
      <c r="E159" s="24" t="s">
        <v>11</v>
      </c>
      <c r="F159" s="37"/>
      <c r="G159" s="37"/>
      <c r="H159" s="25">
        <f t="shared" si="10"/>
        <v>0</v>
      </c>
      <c r="I159" s="187">
        <f t="shared" si="8"/>
        <v>0</v>
      </c>
      <c r="J159" s="187">
        <f t="shared" si="8"/>
        <v>0</v>
      </c>
      <c r="K159" s="25">
        <f t="shared" si="9"/>
        <v>0</v>
      </c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</row>
    <row r="160" spans="1:121" s="52" customFormat="1" ht="14.25" customHeight="1">
      <c r="A160" s="211"/>
      <c r="B160" s="23" t="s">
        <v>207</v>
      </c>
      <c r="C160" s="23" t="s">
        <v>171</v>
      </c>
      <c r="D160" s="186">
        <v>4</v>
      </c>
      <c r="E160" s="24" t="s">
        <v>11</v>
      </c>
      <c r="F160" s="37"/>
      <c r="G160" s="37"/>
      <c r="H160" s="25">
        <f t="shared" si="10"/>
        <v>0</v>
      </c>
      <c r="I160" s="187">
        <f t="shared" si="8"/>
        <v>0</v>
      </c>
      <c r="J160" s="187">
        <f t="shared" si="8"/>
        <v>0</v>
      </c>
      <c r="K160" s="25">
        <f t="shared" si="9"/>
        <v>0</v>
      </c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</row>
    <row r="161" spans="1:121" s="4" customFormat="1" ht="12.75">
      <c r="A161" s="211"/>
      <c r="B161" s="23" t="s">
        <v>208</v>
      </c>
      <c r="C161" s="23" t="s">
        <v>52</v>
      </c>
      <c r="D161" s="186">
        <v>90</v>
      </c>
      <c r="E161" s="24" t="s">
        <v>20</v>
      </c>
      <c r="F161" s="37"/>
      <c r="G161" s="37"/>
      <c r="H161" s="25">
        <f t="shared" si="10"/>
        <v>0</v>
      </c>
      <c r="I161" s="187">
        <f t="shared" si="8"/>
        <v>0</v>
      </c>
      <c r="J161" s="187">
        <f t="shared" si="8"/>
        <v>0</v>
      </c>
      <c r="K161" s="25">
        <f t="shared" si="9"/>
        <v>0</v>
      </c>
      <c r="L161" s="7"/>
      <c r="M161" s="51"/>
      <c r="N161" s="51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</row>
    <row r="162" spans="1:121" s="2" customFormat="1" ht="12.75">
      <c r="A162" s="211"/>
      <c r="B162" s="23" t="s">
        <v>209</v>
      </c>
      <c r="C162" s="23" t="s">
        <v>172</v>
      </c>
      <c r="D162" s="186">
        <v>2</v>
      </c>
      <c r="E162" s="212" t="s">
        <v>11</v>
      </c>
      <c r="F162" s="37"/>
      <c r="G162" s="37"/>
      <c r="H162" s="25">
        <f t="shared" si="10"/>
        <v>0</v>
      </c>
      <c r="I162" s="187">
        <f t="shared" si="8"/>
        <v>0</v>
      </c>
      <c r="J162" s="187">
        <f t="shared" si="8"/>
        <v>0</v>
      </c>
      <c r="K162" s="25">
        <f t="shared" si="9"/>
        <v>0</v>
      </c>
      <c r="L162" s="5"/>
      <c r="M162" s="51"/>
      <c r="N162" s="51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</row>
    <row r="163" spans="1:121" s="3" customFormat="1" ht="12.75">
      <c r="A163" s="214"/>
      <c r="B163" s="23" t="s">
        <v>210</v>
      </c>
      <c r="C163" s="23" t="s">
        <v>173</v>
      </c>
      <c r="D163" s="186">
        <v>2</v>
      </c>
      <c r="E163" s="212" t="s">
        <v>11</v>
      </c>
      <c r="F163" s="37"/>
      <c r="G163" s="37"/>
      <c r="H163" s="25">
        <f t="shared" si="10"/>
        <v>0</v>
      </c>
      <c r="I163" s="187">
        <f t="shared" si="8"/>
        <v>0</v>
      </c>
      <c r="J163" s="187">
        <f t="shared" si="8"/>
        <v>0</v>
      </c>
      <c r="K163" s="25">
        <f t="shared" si="9"/>
        <v>0</v>
      </c>
      <c r="L163" s="6"/>
      <c r="M163" s="51"/>
      <c r="N163" s="51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</row>
    <row r="164" spans="1:121" s="4" customFormat="1" ht="12.75">
      <c r="A164" s="137" t="s">
        <v>332</v>
      </c>
      <c r="B164" s="138"/>
      <c r="C164" s="138"/>
      <c r="D164" s="138"/>
      <c r="E164" s="139"/>
      <c r="F164" s="106">
        <f>SUMPRODUCT(D120:D163,F120:F163)</f>
        <v>0</v>
      </c>
      <c r="G164" s="106">
        <f>SUMPRODUCT(D120:D163,G120:G163)</f>
        <v>0</v>
      </c>
      <c r="H164" s="107">
        <f>SUM(H120:H163)</f>
        <v>0</v>
      </c>
      <c r="I164" s="106">
        <f>SUMPRODUCT(D120:D163,I120:I163)</f>
        <v>0</v>
      </c>
      <c r="J164" s="106">
        <f>SUMPRODUCT(D120:D163,J120:J163)</f>
        <v>0</v>
      </c>
      <c r="K164" s="107">
        <f>SUM(K120:K163)</f>
        <v>0</v>
      </c>
      <c r="L164" s="7"/>
      <c r="M164" s="51"/>
      <c r="N164" s="51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</row>
    <row r="165" spans="1:121" s="4" customFormat="1" ht="12.75">
      <c r="A165" s="12"/>
      <c r="B165" s="41" t="s">
        <v>54</v>
      </c>
      <c r="C165" s="13" t="s">
        <v>75</v>
      </c>
      <c r="D165" s="15"/>
      <c r="E165" s="15"/>
      <c r="F165" s="16"/>
      <c r="G165" s="16"/>
      <c r="H165" s="17"/>
      <c r="I165" s="16"/>
      <c r="J165" s="16"/>
      <c r="K165" s="17"/>
      <c r="L165" s="7"/>
      <c r="M165" s="51"/>
      <c r="N165" s="51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</row>
    <row r="166" spans="1:121" s="4" customFormat="1" ht="12.75">
      <c r="A166" s="18"/>
      <c r="B166" s="42" t="s">
        <v>5</v>
      </c>
      <c r="C166" s="1" t="s">
        <v>12</v>
      </c>
      <c r="D166" s="186"/>
      <c r="E166" s="3"/>
      <c r="F166" s="20"/>
      <c r="G166" s="20"/>
      <c r="H166" s="21"/>
      <c r="I166" s="20"/>
      <c r="J166" s="20"/>
      <c r="K166" s="21"/>
      <c r="L166" s="7"/>
      <c r="M166" s="51"/>
      <c r="N166" s="51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</row>
    <row r="167" spans="1:121" s="4" customFormat="1" ht="38.25">
      <c r="A167" s="22"/>
      <c r="B167" s="43" t="s">
        <v>6</v>
      </c>
      <c r="C167" s="35" t="s">
        <v>29</v>
      </c>
      <c r="D167" s="186">
        <v>22.5</v>
      </c>
      <c r="E167" s="24" t="s">
        <v>8</v>
      </c>
      <c r="F167" s="37"/>
      <c r="G167" s="37"/>
      <c r="H167" s="25">
        <f aca="true" t="shared" si="11" ref="H167:H172">SUM(F167,G167)*D167</f>
        <v>0</v>
      </c>
      <c r="I167" s="187">
        <f aca="true" t="shared" si="12" ref="I167:J207">TRUNC(F167*(1+$K$4),2)</f>
        <v>0</v>
      </c>
      <c r="J167" s="187">
        <f t="shared" si="12"/>
        <v>0</v>
      </c>
      <c r="K167" s="25">
        <f aca="true" t="shared" si="13" ref="K167:K207">SUM(I167:J167)*D167</f>
        <v>0</v>
      </c>
      <c r="L167" s="7"/>
      <c r="M167" s="51"/>
      <c r="N167" s="51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</row>
    <row r="168" spans="1:121" s="3" customFormat="1" ht="25.5">
      <c r="A168" s="18"/>
      <c r="B168" s="43" t="s">
        <v>30</v>
      </c>
      <c r="C168" s="35" t="s">
        <v>18</v>
      </c>
      <c r="D168" s="186">
        <v>1</v>
      </c>
      <c r="E168" s="24" t="s">
        <v>11</v>
      </c>
      <c r="F168" s="37"/>
      <c r="G168" s="37"/>
      <c r="H168" s="25">
        <f t="shared" si="11"/>
        <v>0</v>
      </c>
      <c r="I168" s="187">
        <f t="shared" si="12"/>
        <v>0</v>
      </c>
      <c r="J168" s="187">
        <f t="shared" si="12"/>
        <v>0</v>
      </c>
      <c r="K168" s="25">
        <f t="shared" si="13"/>
        <v>0</v>
      </c>
      <c r="L168" s="6"/>
      <c r="M168" s="51"/>
      <c r="N168" s="51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</row>
    <row r="169" spans="1:121" s="3" customFormat="1" ht="12.75">
      <c r="A169" s="18"/>
      <c r="B169" s="43" t="s">
        <v>9</v>
      </c>
      <c r="C169" s="35" t="s">
        <v>25</v>
      </c>
      <c r="D169" s="186">
        <v>22.5</v>
      </c>
      <c r="E169" s="24" t="s">
        <v>8</v>
      </c>
      <c r="F169" s="37"/>
      <c r="G169" s="37"/>
      <c r="H169" s="25">
        <f t="shared" si="11"/>
        <v>0</v>
      </c>
      <c r="I169" s="187">
        <f t="shared" si="12"/>
        <v>0</v>
      </c>
      <c r="J169" s="187">
        <f t="shared" si="12"/>
        <v>0</v>
      </c>
      <c r="K169" s="25">
        <f t="shared" si="13"/>
        <v>0</v>
      </c>
      <c r="L169" s="6"/>
      <c r="M169" s="51"/>
      <c r="N169" s="51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</row>
    <row r="170" spans="1:121" s="4" customFormat="1" ht="25.5">
      <c r="A170" s="18"/>
      <c r="B170" s="43" t="s">
        <v>10</v>
      </c>
      <c r="C170" s="35" t="s">
        <v>36</v>
      </c>
      <c r="D170" s="186">
        <v>13</v>
      </c>
      <c r="E170" s="24" t="s">
        <v>8</v>
      </c>
      <c r="F170" s="37"/>
      <c r="G170" s="37"/>
      <c r="H170" s="25">
        <f t="shared" si="11"/>
        <v>0</v>
      </c>
      <c r="I170" s="187">
        <f t="shared" si="12"/>
        <v>0</v>
      </c>
      <c r="J170" s="187">
        <f t="shared" si="12"/>
        <v>0</v>
      </c>
      <c r="K170" s="25">
        <f t="shared" si="13"/>
        <v>0</v>
      </c>
      <c r="L170" s="7"/>
      <c r="M170" s="51"/>
      <c r="N170" s="51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</row>
    <row r="171" spans="1:121" s="4" customFormat="1" ht="12.75">
      <c r="A171" s="18"/>
      <c r="B171" s="43" t="s">
        <v>16</v>
      </c>
      <c r="C171" s="35" t="s">
        <v>56</v>
      </c>
      <c r="D171" s="186">
        <v>9.5</v>
      </c>
      <c r="E171" s="24" t="s">
        <v>8</v>
      </c>
      <c r="F171" s="37"/>
      <c r="G171" s="37"/>
      <c r="H171" s="25">
        <f t="shared" si="11"/>
        <v>0</v>
      </c>
      <c r="I171" s="187">
        <f t="shared" si="12"/>
        <v>0</v>
      </c>
      <c r="J171" s="187">
        <f t="shared" si="12"/>
        <v>0</v>
      </c>
      <c r="K171" s="25">
        <f t="shared" si="13"/>
        <v>0</v>
      </c>
      <c r="L171" s="7"/>
      <c r="M171" s="51"/>
      <c r="N171" s="51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</row>
    <row r="172" spans="1:121" s="72" customFormat="1" ht="38.25">
      <c r="A172" s="18"/>
      <c r="B172" s="43" t="s">
        <v>68</v>
      </c>
      <c r="C172" s="35" t="s">
        <v>17</v>
      </c>
      <c r="D172" s="186">
        <v>1</v>
      </c>
      <c r="E172" s="24" t="s">
        <v>11</v>
      </c>
      <c r="F172" s="37"/>
      <c r="G172" s="37"/>
      <c r="H172" s="25">
        <f t="shared" si="11"/>
        <v>0</v>
      </c>
      <c r="I172" s="187">
        <f t="shared" si="12"/>
        <v>0</v>
      </c>
      <c r="J172" s="187">
        <f t="shared" si="12"/>
        <v>0</v>
      </c>
      <c r="K172" s="25">
        <f t="shared" si="13"/>
        <v>0</v>
      </c>
      <c r="L172" s="6"/>
      <c r="M172" s="51"/>
      <c r="N172" s="51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</row>
    <row r="173" spans="1:121" s="72" customFormat="1" ht="12.75">
      <c r="A173" s="18"/>
      <c r="B173" s="42" t="s">
        <v>13</v>
      </c>
      <c r="C173" s="27" t="s">
        <v>31</v>
      </c>
      <c r="D173" s="186"/>
      <c r="E173" s="28"/>
      <c r="F173" s="20"/>
      <c r="G173" s="20"/>
      <c r="H173" s="29"/>
      <c r="I173" s="187"/>
      <c r="J173" s="187"/>
      <c r="K173" s="25"/>
      <c r="L173" s="6"/>
      <c r="M173" s="51"/>
      <c r="N173" s="51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</row>
    <row r="174" spans="1:121" s="72" customFormat="1" ht="38.25">
      <c r="A174" s="26"/>
      <c r="B174" s="45" t="s">
        <v>14</v>
      </c>
      <c r="C174" s="35" t="s">
        <v>89</v>
      </c>
      <c r="D174" s="186">
        <v>10</v>
      </c>
      <c r="E174" s="8" t="s">
        <v>11</v>
      </c>
      <c r="F174" s="38"/>
      <c r="G174" s="38"/>
      <c r="H174" s="36">
        <f>SUM(F174,G174)*D174</f>
        <v>0</v>
      </c>
      <c r="I174" s="187">
        <f t="shared" si="12"/>
        <v>0</v>
      </c>
      <c r="J174" s="187">
        <f t="shared" si="12"/>
        <v>0</v>
      </c>
      <c r="K174" s="25">
        <f t="shared" si="13"/>
        <v>0</v>
      </c>
      <c r="L174" s="6"/>
      <c r="M174" s="51"/>
      <c r="N174" s="51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</row>
    <row r="175" spans="1:121" s="72" customFormat="1" ht="38.25">
      <c r="A175" s="33"/>
      <c r="B175" s="45" t="s">
        <v>15</v>
      </c>
      <c r="C175" s="35" t="s">
        <v>324</v>
      </c>
      <c r="D175" s="186">
        <v>1</v>
      </c>
      <c r="E175" s="8" t="s">
        <v>11</v>
      </c>
      <c r="F175" s="38"/>
      <c r="G175" s="38"/>
      <c r="H175" s="36">
        <f>SUM(F175,G175)*D175</f>
        <v>0</v>
      </c>
      <c r="I175" s="187">
        <f t="shared" si="12"/>
        <v>0</v>
      </c>
      <c r="J175" s="187">
        <f t="shared" si="12"/>
        <v>0</v>
      </c>
      <c r="K175" s="25">
        <f t="shared" si="13"/>
        <v>0</v>
      </c>
      <c r="L175" s="6"/>
      <c r="M175" s="51"/>
      <c r="N175" s="51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</row>
    <row r="176" spans="1:121" s="72" customFormat="1" ht="38.25">
      <c r="A176" s="33"/>
      <c r="B176" s="45" t="s">
        <v>82</v>
      </c>
      <c r="C176" s="35" t="s">
        <v>325</v>
      </c>
      <c r="D176" s="186">
        <v>1</v>
      </c>
      <c r="E176" s="8" t="s">
        <v>11</v>
      </c>
      <c r="F176" s="38"/>
      <c r="G176" s="38"/>
      <c r="H176" s="36">
        <f>SUM(F176,G176)*D176</f>
        <v>0</v>
      </c>
      <c r="I176" s="187">
        <f t="shared" si="12"/>
        <v>0</v>
      </c>
      <c r="J176" s="187">
        <f t="shared" si="12"/>
        <v>0</v>
      </c>
      <c r="K176" s="25">
        <f t="shared" si="13"/>
        <v>0</v>
      </c>
      <c r="L176" s="6"/>
      <c r="M176" s="51"/>
      <c r="N176" s="51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</row>
    <row r="177" spans="1:14" s="64" customFormat="1" ht="15">
      <c r="A177" s="60"/>
      <c r="B177" s="61" t="s">
        <v>21</v>
      </c>
      <c r="C177" s="2" t="s">
        <v>92</v>
      </c>
      <c r="D177" s="186"/>
      <c r="E177" s="28"/>
      <c r="F177" s="62"/>
      <c r="G177" s="62"/>
      <c r="H177" s="36"/>
      <c r="I177" s="187"/>
      <c r="J177" s="187"/>
      <c r="K177" s="25"/>
      <c r="M177" s="51"/>
      <c r="N177" s="51"/>
    </row>
    <row r="178" spans="1:14" s="64" customFormat="1" ht="51">
      <c r="A178" s="93"/>
      <c r="B178" s="78" t="s">
        <v>22</v>
      </c>
      <c r="C178" s="35" t="s">
        <v>93</v>
      </c>
      <c r="D178" s="186">
        <v>33</v>
      </c>
      <c r="E178" s="31" t="s">
        <v>11</v>
      </c>
      <c r="F178" s="88"/>
      <c r="G178" s="88"/>
      <c r="H178" s="36">
        <f>SUM(F178,G178)*D178</f>
        <v>0</v>
      </c>
      <c r="I178" s="187">
        <f t="shared" si="12"/>
        <v>0</v>
      </c>
      <c r="J178" s="187">
        <f t="shared" si="12"/>
        <v>0</v>
      </c>
      <c r="K178" s="25">
        <f t="shared" si="13"/>
        <v>0</v>
      </c>
      <c r="M178" s="51"/>
      <c r="N178" s="51"/>
    </row>
    <row r="179" spans="1:121" s="72" customFormat="1" ht="12.75">
      <c r="A179" s="66"/>
      <c r="B179" s="67" t="s">
        <v>35</v>
      </c>
      <c r="C179" s="68" t="s">
        <v>86</v>
      </c>
      <c r="D179" s="186"/>
      <c r="E179" s="69"/>
      <c r="F179" s="70"/>
      <c r="G179" s="10"/>
      <c r="H179" s="71"/>
      <c r="I179" s="187"/>
      <c r="J179" s="187"/>
      <c r="K179" s="25"/>
      <c r="L179" s="6"/>
      <c r="M179" s="51"/>
      <c r="N179" s="51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</row>
    <row r="180" spans="1:121" s="72" customFormat="1" ht="25.5">
      <c r="A180" s="66"/>
      <c r="B180" s="73" t="s">
        <v>32</v>
      </c>
      <c r="C180" s="74" t="s">
        <v>74</v>
      </c>
      <c r="D180" s="186">
        <v>1</v>
      </c>
      <c r="E180" s="75" t="s">
        <v>11</v>
      </c>
      <c r="F180" s="187" t="s">
        <v>19</v>
      </c>
      <c r="G180" s="39"/>
      <c r="H180" s="65">
        <f>SUM(F180,G180)*D180</f>
        <v>0</v>
      </c>
      <c r="I180" s="187" t="s">
        <v>19</v>
      </c>
      <c r="J180" s="187">
        <f t="shared" si="12"/>
        <v>0</v>
      </c>
      <c r="K180" s="25">
        <f t="shared" si="13"/>
        <v>0</v>
      </c>
      <c r="L180" s="6"/>
      <c r="M180" s="51"/>
      <c r="N180" s="51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</row>
    <row r="181" spans="1:14" s="64" customFormat="1" ht="15">
      <c r="A181" s="93"/>
      <c r="B181" s="44" t="s">
        <v>33</v>
      </c>
      <c r="C181" s="74" t="s">
        <v>96</v>
      </c>
      <c r="D181" s="186">
        <v>9</v>
      </c>
      <c r="E181" s="31" t="s">
        <v>11</v>
      </c>
      <c r="F181" s="38"/>
      <c r="G181" s="38"/>
      <c r="H181" s="65">
        <f>SUM(F181,G181)*D181</f>
        <v>0</v>
      </c>
      <c r="I181" s="187">
        <f t="shared" si="12"/>
        <v>0</v>
      </c>
      <c r="J181" s="187">
        <f t="shared" si="12"/>
        <v>0</v>
      </c>
      <c r="K181" s="25">
        <f t="shared" si="13"/>
        <v>0</v>
      </c>
      <c r="M181" s="51"/>
      <c r="N181" s="51"/>
    </row>
    <row r="182" spans="1:121" s="72" customFormat="1" ht="12.75">
      <c r="A182" s="26"/>
      <c r="B182" s="42" t="s">
        <v>37</v>
      </c>
      <c r="C182" s="27" t="s">
        <v>26</v>
      </c>
      <c r="D182" s="186"/>
      <c r="E182" s="28"/>
      <c r="F182" s="20"/>
      <c r="G182" s="20"/>
      <c r="H182" s="29"/>
      <c r="I182" s="187"/>
      <c r="J182" s="187"/>
      <c r="K182" s="25"/>
      <c r="L182" s="6"/>
      <c r="M182" s="51"/>
      <c r="N182" s="51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</row>
    <row r="183" spans="1:121" s="72" customFormat="1" ht="12.75">
      <c r="A183" s="26"/>
      <c r="B183" s="44" t="s">
        <v>34</v>
      </c>
      <c r="C183" s="30" t="s">
        <v>27</v>
      </c>
      <c r="D183" s="186">
        <v>30</v>
      </c>
      <c r="E183" s="31" t="s">
        <v>8</v>
      </c>
      <c r="F183" s="39"/>
      <c r="G183" s="39"/>
      <c r="H183" s="32">
        <f>SUM(F183,G183)*D183</f>
        <v>0</v>
      </c>
      <c r="I183" s="187">
        <f t="shared" si="12"/>
        <v>0</v>
      </c>
      <c r="J183" s="187">
        <f t="shared" si="12"/>
        <v>0</v>
      </c>
      <c r="K183" s="25">
        <f t="shared" si="13"/>
        <v>0</v>
      </c>
      <c r="L183" s="6"/>
      <c r="M183" s="51"/>
      <c r="N183" s="51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</row>
    <row r="184" spans="1:121" s="72" customFormat="1" ht="12.75">
      <c r="A184" s="26"/>
      <c r="B184" s="44" t="s">
        <v>66</v>
      </c>
      <c r="C184" s="30" t="s">
        <v>28</v>
      </c>
      <c r="D184" s="186">
        <v>30</v>
      </c>
      <c r="E184" s="31" t="s">
        <v>8</v>
      </c>
      <c r="F184" s="39"/>
      <c r="G184" s="39"/>
      <c r="H184" s="32">
        <f>SUM(F184,G184)*D184</f>
        <v>0</v>
      </c>
      <c r="I184" s="187">
        <f t="shared" si="12"/>
        <v>0</v>
      </c>
      <c r="J184" s="187">
        <f t="shared" si="12"/>
        <v>0</v>
      </c>
      <c r="K184" s="25">
        <f t="shared" si="13"/>
        <v>0</v>
      </c>
      <c r="L184" s="6"/>
      <c r="M184" s="51"/>
      <c r="N184" s="51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</row>
    <row r="185" spans="1:121" s="52" customFormat="1" ht="12.75">
      <c r="A185" s="26"/>
      <c r="B185" s="61" t="s">
        <v>187</v>
      </c>
      <c r="C185" s="27" t="s">
        <v>114</v>
      </c>
      <c r="D185" s="186"/>
      <c r="E185" s="28"/>
      <c r="F185" s="20"/>
      <c r="G185" s="20"/>
      <c r="H185" s="29"/>
      <c r="I185" s="187"/>
      <c r="J185" s="187"/>
      <c r="K185" s="25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</row>
    <row r="186" spans="1:121" s="52" customFormat="1" ht="12.75">
      <c r="A186" s="192"/>
      <c r="B186" s="193" t="s">
        <v>69</v>
      </c>
      <c r="C186" s="1" t="s">
        <v>44</v>
      </c>
      <c r="D186" s="186"/>
      <c r="E186" s="49"/>
      <c r="F186" s="84"/>
      <c r="G186" s="84"/>
      <c r="H186" s="85"/>
      <c r="I186" s="187"/>
      <c r="J186" s="187"/>
      <c r="K186" s="25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</row>
    <row r="187" spans="1:121" s="52" customFormat="1" ht="12.75">
      <c r="A187" s="192"/>
      <c r="B187" s="23" t="s">
        <v>231</v>
      </c>
      <c r="C187" s="54" t="s">
        <v>46</v>
      </c>
      <c r="D187" s="186">
        <v>1</v>
      </c>
      <c r="E187" s="24" t="s">
        <v>11</v>
      </c>
      <c r="F187" s="187" t="s">
        <v>19</v>
      </c>
      <c r="G187" s="238"/>
      <c r="H187" s="25">
        <f>SUM(F187,G187)*D187</f>
        <v>0</v>
      </c>
      <c r="I187" s="187" t="s">
        <v>19</v>
      </c>
      <c r="J187" s="187">
        <f t="shared" si="12"/>
        <v>0</v>
      </c>
      <c r="K187" s="25">
        <f t="shared" si="13"/>
        <v>0</v>
      </c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</row>
    <row r="188" spans="1:121" s="52" customFormat="1" ht="12.75">
      <c r="A188" s="192"/>
      <c r="B188" s="23" t="s">
        <v>232</v>
      </c>
      <c r="C188" s="54" t="s">
        <v>164</v>
      </c>
      <c r="D188" s="186">
        <v>2</v>
      </c>
      <c r="E188" s="24" t="s">
        <v>11</v>
      </c>
      <c r="F188" s="187" t="s">
        <v>19</v>
      </c>
      <c r="G188" s="238"/>
      <c r="H188" s="25">
        <f>SUM(F188,G188)*D188</f>
        <v>0</v>
      </c>
      <c r="I188" s="187" t="s">
        <v>19</v>
      </c>
      <c r="J188" s="187">
        <f t="shared" si="12"/>
        <v>0</v>
      </c>
      <c r="K188" s="25">
        <f t="shared" si="13"/>
        <v>0</v>
      </c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</row>
    <row r="189" spans="1:121" s="52" customFormat="1" ht="12.75">
      <c r="A189" s="192"/>
      <c r="B189" s="23" t="s">
        <v>233</v>
      </c>
      <c r="C189" s="54" t="s">
        <v>47</v>
      </c>
      <c r="D189" s="186">
        <v>1</v>
      </c>
      <c r="E189" s="24" t="s">
        <v>11</v>
      </c>
      <c r="F189" s="187" t="s">
        <v>19</v>
      </c>
      <c r="G189" s="238"/>
      <c r="H189" s="25">
        <f>SUM(F189,G189)*D189</f>
        <v>0</v>
      </c>
      <c r="I189" s="187" t="s">
        <v>19</v>
      </c>
      <c r="J189" s="187">
        <f t="shared" si="12"/>
        <v>0</v>
      </c>
      <c r="K189" s="25">
        <f t="shared" si="13"/>
        <v>0</v>
      </c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</row>
    <row r="190" spans="1:121" s="52" customFormat="1" ht="25.5">
      <c r="A190" s="192"/>
      <c r="B190" s="23" t="s">
        <v>234</v>
      </c>
      <c r="C190" s="194" t="s">
        <v>49</v>
      </c>
      <c r="D190" s="186">
        <v>12</v>
      </c>
      <c r="E190" s="8" t="s">
        <v>20</v>
      </c>
      <c r="F190" s="239"/>
      <c r="G190" s="239"/>
      <c r="H190" s="195">
        <f>SUM(F190:G190)*D190</f>
        <v>0</v>
      </c>
      <c r="I190" s="187">
        <f t="shared" si="12"/>
        <v>0</v>
      </c>
      <c r="J190" s="187">
        <f t="shared" si="12"/>
        <v>0</v>
      </c>
      <c r="K190" s="25">
        <f t="shared" si="13"/>
        <v>0</v>
      </c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</row>
    <row r="191" spans="1:121" s="52" customFormat="1" ht="12.75">
      <c r="A191" s="192"/>
      <c r="B191" s="23" t="s">
        <v>235</v>
      </c>
      <c r="C191" s="194" t="s">
        <v>48</v>
      </c>
      <c r="D191" s="186">
        <v>1</v>
      </c>
      <c r="E191" s="24" t="s">
        <v>11</v>
      </c>
      <c r="F191" s="239"/>
      <c r="G191" s="239"/>
      <c r="H191" s="195">
        <f>SUM(F191:G191)*D191</f>
        <v>0</v>
      </c>
      <c r="I191" s="187">
        <f t="shared" si="12"/>
        <v>0</v>
      </c>
      <c r="J191" s="187">
        <f t="shared" si="12"/>
        <v>0</v>
      </c>
      <c r="K191" s="25">
        <f t="shared" si="13"/>
        <v>0</v>
      </c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</row>
    <row r="192" spans="1:121" s="52" customFormat="1" ht="12.75">
      <c r="A192" s="192"/>
      <c r="B192" s="23" t="s">
        <v>236</v>
      </c>
      <c r="C192" s="194" t="s">
        <v>165</v>
      </c>
      <c r="D192" s="186">
        <v>1</v>
      </c>
      <c r="E192" s="24" t="s">
        <v>11</v>
      </c>
      <c r="F192" s="239"/>
      <c r="G192" s="239"/>
      <c r="H192" s="195">
        <f>SUM(F192:G192)*D192</f>
        <v>0</v>
      </c>
      <c r="I192" s="187">
        <f t="shared" si="12"/>
        <v>0</v>
      </c>
      <c r="J192" s="187">
        <f t="shared" si="12"/>
        <v>0</v>
      </c>
      <c r="K192" s="25">
        <f t="shared" si="13"/>
        <v>0</v>
      </c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</row>
    <row r="193" spans="1:121" s="52" customFormat="1" ht="38.25">
      <c r="A193" s="192"/>
      <c r="B193" s="23" t="s">
        <v>237</v>
      </c>
      <c r="C193" s="194" t="s">
        <v>166</v>
      </c>
      <c r="D193" s="186">
        <v>6</v>
      </c>
      <c r="E193" s="24" t="s">
        <v>11</v>
      </c>
      <c r="F193" s="239"/>
      <c r="G193" s="239"/>
      <c r="H193" s="195">
        <f>SUM(F193:G193)*D193</f>
        <v>0</v>
      </c>
      <c r="I193" s="187">
        <f t="shared" si="12"/>
        <v>0</v>
      </c>
      <c r="J193" s="187">
        <f t="shared" si="12"/>
        <v>0</v>
      </c>
      <c r="K193" s="25">
        <f t="shared" si="13"/>
        <v>0</v>
      </c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</row>
    <row r="194" spans="1:121" s="52" customFormat="1" ht="12.75">
      <c r="A194" s="192"/>
      <c r="B194" s="23" t="s">
        <v>238</v>
      </c>
      <c r="C194" s="23" t="s">
        <v>167</v>
      </c>
      <c r="D194" s="186">
        <v>100</v>
      </c>
      <c r="E194" s="24" t="s">
        <v>20</v>
      </c>
      <c r="F194" s="239"/>
      <c r="G194" s="239"/>
      <c r="H194" s="25">
        <f>SUM(F194,G194)*D194</f>
        <v>0</v>
      </c>
      <c r="I194" s="187">
        <f t="shared" si="12"/>
        <v>0</v>
      </c>
      <c r="J194" s="187">
        <f t="shared" si="12"/>
        <v>0</v>
      </c>
      <c r="K194" s="25">
        <f t="shared" si="13"/>
        <v>0</v>
      </c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</row>
    <row r="195" spans="1:121" s="52" customFormat="1" ht="12.75">
      <c r="A195" s="192"/>
      <c r="B195" s="23" t="s">
        <v>239</v>
      </c>
      <c r="C195" s="23" t="s">
        <v>50</v>
      </c>
      <c r="D195" s="186">
        <v>30</v>
      </c>
      <c r="E195" s="24" t="s">
        <v>20</v>
      </c>
      <c r="F195" s="239"/>
      <c r="G195" s="239"/>
      <c r="H195" s="25">
        <f>SUM(F195,G195)*D195</f>
        <v>0</v>
      </c>
      <c r="I195" s="187">
        <f t="shared" si="12"/>
        <v>0</v>
      </c>
      <c r="J195" s="187">
        <f t="shared" si="12"/>
        <v>0</v>
      </c>
      <c r="K195" s="25">
        <f t="shared" si="13"/>
        <v>0</v>
      </c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</row>
    <row r="196" spans="1:121" s="2" customFormat="1" ht="12.75">
      <c r="A196" s="192"/>
      <c r="B196" s="23" t="s">
        <v>240</v>
      </c>
      <c r="C196" s="23" t="s">
        <v>39</v>
      </c>
      <c r="D196" s="186">
        <v>14</v>
      </c>
      <c r="E196" s="24" t="s">
        <v>11</v>
      </c>
      <c r="F196" s="239"/>
      <c r="G196" s="239"/>
      <c r="H196" s="25">
        <f>SUM(F196,G196)*D196</f>
        <v>0</v>
      </c>
      <c r="I196" s="187">
        <f t="shared" si="12"/>
        <v>0</v>
      </c>
      <c r="J196" s="187">
        <f t="shared" si="12"/>
        <v>0</v>
      </c>
      <c r="K196" s="25">
        <f t="shared" si="13"/>
        <v>0</v>
      </c>
      <c r="L196" s="5"/>
      <c r="M196" s="51"/>
      <c r="N196" s="51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</row>
    <row r="197" spans="1:121" s="3" customFormat="1" ht="12.75">
      <c r="A197" s="192"/>
      <c r="B197" s="23" t="s">
        <v>241</v>
      </c>
      <c r="C197" s="23" t="s">
        <v>51</v>
      </c>
      <c r="D197" s="186">
        <v>2</v>
      </c>
      <c r="E197" s="24" t="s">
        <v>11</v>
      </c>
      <c r="F197" s="239"/>
      <c r="G197" s="239"/>
      <c r="H197" s="25">
        <f>SUM(F197,G197)*D197</f>
        <v>0</v>
      </c>
      <c r="I197" s="187">
        <f t="shared" si="12"/>
        <v>0</v>
      </c>
      <c r="J197" s="187">
        <f t="shared" si="12"/>
        <v>0</v>
      </c>
      <c r="K197" s="25">
        <f t="shared" si="13"/>
        <v>0</v>
      </c>
      <c r="L197" s="6"/>
      <c r="M197" s="51"/>
      <c r="N197" s="51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</row>
    <row r="198" spans="1:121" s="4" customFormat="1" ht="12.75">
      <c r="A198" s="192"/>
      <c r="B198" s="23" t="s">
        <v>242</v>
      </c>
      <c r="C198" s="23" t="s">
        <v>168</v>
      </c>
      <c r="D198" s="186">
        <v>1</v>
      </c>
      <c r="E198" s="24" t="s">
        <v>11</v>
      </c>
      <c r="F198" s="239"/>
      <c r="G198" s="239"/>
      <c r="H198" s="25">
        <f>SUM(F198,G198)*D198</f>
        <v>0</v>
      </c>
      <c r="I198" s="187">
        <f t="shared" si="12"/>
        <v>0</v>
      </c>
      <c r="J198" s="187">
        <f t="shared" si="12"/>
        <v>0</v>
      </c>
      <c r="K198" s="25">
        <f t="shared" si="13"/>
        <v>0</v>
      </c>
      <c r="L198" s="7"/>
      <c r="M198" s="51"/>
      <c r="N198" s="51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</row>
    <row r="199" spans="1:121" s="4" customFormat="1" ht="12.75">
      <c r="A199" s="192"/>
      <c r="B199" s="204" t="s">
        <v>70</v>
      </c>
      <c r="C199" s="1" t="s">
        <v>174</v>
      </c>
      <c r="D199" s="186"/>
      <c r="E199" s="24"/>
      <c r="F199" s="187"/>
      <c r="G199" s="187"/>
      <c r="H199" s="25"/>
      <c r="I199" s="187"/>
      <c r="J199" s="187"/>
      <c r="K199" s="25"/>
      <c r="L199" s="7"/>
      <c r="M199" s="51"/>
      <c r="N199" s="51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</row>
    <row r="200" spans="1:121" s="4" customFormat="1" ht="12.75">
      <c r="A200" s="192"/>
      <c r="B200" s="23" t="s">
        <v>243</v>
      </c>
      <c r="C200" s="23" t="s">
        <v>169</v>
      </c>
      <c r="D200" s="186">
        <v>30</v>
      </c>
      <c r="E200" s="24" t="s">
        <v>20</v>
      </c>
      <c r="F200" s="37"/>
      <c r="G200" s="37"/>
      <c r="H200" s="25">
        <f aca="true" t="shared" si="14" ref="H200:H206">SUM(F200,G200)*D200</f>
        <v>0</v>
      </c>
      <c r="I200" s="187">
        <f t="shared" si="12"/>
        <v>0</v>
      </c>
      <c r="J200" s="187">
        <f t="shared" si="12"/>
        <v>0</v>
      </c>
      <c r="K200" s="25">
        <f t="shared" si="13"/>
        <v>0</v>
      </c>
      <c r="L200" s="7"/>
      <c r="M200" s="51"/>
      <c r="N200" s="51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</row>
    <row r="201" spans="1:121" s="4" customFormat="1" ht="12.75">
      <c r="A201" s="192"/>
      <c r="B201" s="23" t="s">
        <v>244</v>
      </c>
      <c r="C201" s="23" t="s">
        <v>39</v>
      </c>
      <c r="D201" s="186">
        <v>14</v>
      </c>
      <c r="E201" s="24" t="s">
        <v>11</v>
      </c>
      <c r="F201" s="37"/>
      <c r="G201" s="37"/>
      <c r="H201" s="25">
        <f t="shared" si="14"/>
        <v>0</v>
      </c>
      <c r="I201" s="187">
        <f t="shared" si="12"/>
        <v>0</v>
      </c>
      <c r="J201" s="187">
        <f t="shared" si="12"/>
        <v>0</v>
      </c>
      <c r="K201" s="25">
        <f t="shared" si="13"/>
        <v>0</v>
      </c>
      <c r="L201" s="7"/>
      <c r="M201" s="51"/>
      <c r="N201" s="51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</row>
    <row r="202" spans="1:121" s="4" customFormat="1" ht="25.5">
      <c r="A202" s="192"/>
      <c r="B202" s="23" t="s">
        <v>245</v>
      </c>
      <c r="C202" s="35" t="s">
        <v>170</v>
      </c>
      <c r="D202" s="186">
        <v>4</v>
      </c>
      <c r="E202" s="24" t="s">
        <v>11</v>
      </c>
      <c r="F202" s="37"/>
      <c r="G202" s="37"/>
      <c r="H202" s="25">
        <f t="shared" si="14"/>
        <v>0</v>
      </c>
      <c r="I202" s="187">
        <f t="shared" si="12"/>
        <v>0</v>
      </c>
      <c r="J202" s="187">
        <f t="shared" si="12"/>
        <v>0</v>
      </c>
      <c r="K202" s="25">
        <f t="shared" si="13"/>
        <v>0</v>
      </c>
      <c r="L202" s="7"/>
      <c r="M202" s="51"/>
      <c r="N202" s="51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</row>
    <row r="203" spans="1:121" s="4" customFormat="1" ht="15" customHeight="1">
      <c r="A203" s="192"/>
      <c r="B203" s="23" t="s">
        <v>246</v>
      </c>
      <c r="C203" s="35" t="s">
        <v>171</v>
      </c>
      <c r="D203" s="186">
        <v>4</v>
      </c>
      <c r="E203" s="24" t="s">
        <v>11</v>
      </c>
      <c r="F203" s="37"/>
      <c r="G203" s="37"/>
      <c r="H203" s="25">
        <f t="shared" si="14"/>
        <v>0</v>
      </c>
      <c r="I203" s="187">
        <f t="shared" si="12"/>
        <v>0</v>
      </c>
      <c r="J203" s="187">
        <f t="shared" si="12"/>
        <v>0</v>
      </c>
      <c r="K203" s="25">
        <f t="shared" si="13"/>
        <v>0</v>
      </c>
      <c r="L203" s="7"/>
      <c r="M203" s="51"/>
      <c r="N203" s="51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</row>
    <row r="204" spans="1:121" s="4" customFormat="1" ht="12.75">
      <c r="A204" s="192"/>
      <c r="B204" s="23" t="s">
        <v>247</v>
      </c>
      <c r="C204" s="23" t="s">
        <v>52</v>
      </c>
      <c r="D204" s="186">
        <v>100</v>
      </c>
      <c r="E204" s="24" t="s">
        <v>20</v>
      </c>
      <c r="F204" s="37"/>
      <c r="G204" s="37"/>
      <c r="H204" s="25">
        <f t="shared" si="14"/>
        <v>0</v>
      </c>
      <c r="I204" s="187">
        <f t="shared" si="12"/>
        <v>0</v>
      </c>
      <c r="J204" s="187">
        <f t="shared" si="12"/>
        <v>0</v>
      </c>
      <c r="K204" s="25">
        <f t="shared" si="13"/>
        <v>0</v>
      </c>
      <c r="L204" s="7"/>
      <c r="M204" s="51"/>
      <c r="N204" s="51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</row>
    <row r="205" spans="1:125" s="57" customFormat="1" ht="12.75">
      <c r="A205" s="192"/>
      <c r="B205" s="23" t="s">
        <v>248</v>
      </c>
      <c r="C205" s="23" t="s">
        <v>172</v>
      </c>
      <c r="D205" s="186">
        <v>2</v>
      </c>
      <c r="E205" s="24" t="s">
        <v>11</v>
      </c>
      <c r="F205" s="37"/>
      <c r="G205" s="37"/>
      <c r="H205" s="25">
        <f t="shared" si="14"/>
        <v>0</v>
      </c>
      <c r="I205" s="187">
        <f t="shared" si="12"/>
        <v>0</v>
      </c>
      <c r="J205" s="187">
        <f t="shared" si="12"/>
        <v>0</v>
      </c>
      <c r="K205" s="25">
        <f t="shared" si="13"/>
        <v>0</v>
      </c>
      <c r="L205" s="56"/>
      <c r="M205" s="51"/>
      <c r="N205" s="51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</row>
    <row r="206" spans="1:125" s="57" customFormat="1" ht="12.75">
      <c r="A206" s="196"/>
      <c r="B206" s="23" t="s">
        <v>249</v>
      </c>
      <c r="C206" s="23" t="s">
        <v>173</v>
      </c>
      <c r="D206" s="186">
        <v>2</v>
      </c>
      <c r="E206" s="24" t="s">
        <v>11</v>
      </c>
      <c r="F206" s="37"/>
      <c r="G206" s="37"/>
      <c r="H206" s="25">
        <f t="shared" si="14"/>
        <v>0</v>
      </c>
      <c r="I206" s="187">
        <f t="shared" si="12"/>
        <v>0</v>
      </c>
      <c r="J206" s="187">
        <f t="shared" si="12"/>
        <v>0</v>
      </c>
      <c r="K206" s="25">
        <f t="shared" si="13"/>
        <v>0</v>
      </c>
      <c r="L206" s="56"/>
      <c r="M206" s="51"/>
      <c r="N206" s="51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</row>
    <row r="207" spans="1:121" s="4" customFormat="1" ht="12.75">
      <c r="A207" s="197"/>
      <c r="B207" s="23" t="s">
        <v>250</v>
      </c>
      <c r="C207" s="198" t="s">
        <v>175</v>
      </c>
      <c r="D207" s="186">
        <v>2</v>
      </c>
      <c r="E207" s="24" t="s">
        <v>11</v>
      </c>
      <c r="F207" s="37"/>
      <c r="G207" s="37"/>
      <c r="H207" s="89">
        <f>SUM(F207:G207)*D207</f>
        <v>0</v>
      </c>
      <c r="I207" s="187">
        <f t="shared" si="12"/>
        <v>0</v>
      </c>
      <c r="J207" s="187">
        <f t="shared" si="12"/>
        <v>0</v>
      </c>
      <c r="K207" s="25">
        <f t="shared" si="13"/>
        <v>0</v>
      </c>
      <c r="L207" s="7"/>
      <c r="M207" s="51"/>
      <c r="N207" s="51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</row>
    <row r="208" spans="1:121" s="4" customFormat="1" ht="12.75">
      <c r="A208" s="137" t="s">
        <v>333</v>
      </c>
      <c r="B208" s="138"/>
      <c r="C208" s="138"/>
      <c r="D208" s="138"/>
      <c r="E208" s="139"/>
      <c r="F208" s="106">
        <f>SUMPRODUCT(D167:D207,F167:F207)</f>
        <v>0</v>
      </c>
      <c r="G208" s="106">
        <f>SUMPRODUCT(D167:D207,G167:G207)</f>
        <v>0</v>
      </c>
      <c r="H208" s="107">
        <f>SUM(H167:H207)</f>
        <v>0</v>
      </c>
      <c r="I208" s="106">
        <f>SUMPRODUCT(D167:D207,I167:I207)</f>
        <v>0</v>
      </c>
      <c r="J208" s="106">
        <f>SUMPRODUCT(D167:D207,J167:J207)</f>
        <v>0</v>
      </c>
      <c r="K208" s="107">
        <f>SUM(K167:K207)</f>
        <v>0</v>
      </c>
      <c r="L208" s="7"/>
      <c r="M208" s="51"/>
      <c r="N208" s="51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</row>
    <row r="209" spans="1:14" s="115" customFormat="1" ht="12.75">
      <c r="A209" s="12"/>
      <c r="B209" s="41" t="s">
        <v>55</v>
      </c>
      <c r="C209" s="13" t="s">
        <v>77</v>
      </c>
      <c r="D209" s="15"/>
      <c r="E209" s="15"/>
      <c r="F209" s="16"/>
      <c r="G209" s="16"/>
      <c r="H209" s="17"/>
      <c r="I209" s="16"/>
      <c r="J209" s="16"/>
      <c r="K209" s="17"/>
      <c r="M209" s="51"/>
      <c r="N209" s="51"/>
    </row>
    <row r="210" spans="1:121" s="4" customFormat="1" ht="12.75">
      <c r="A210" s="18"/>
      <c r="B210" s="42" t="s">
        <v>5</v>
      </c>
      <c r="C210" s="1" t="s">
        <v>12</v>
      </c>
      <c r="D210" s="186"/>
      <c r="E210" s="3"/>
      <c r="F210" s="20"/>
      <c r="G210" s="20"/>
      <c r="H210" s="21"/>
      <c r="I210" s="20"/>
      <c r="J210" s="20"/>
      <c r="K210" s="21"/>
      <c r="L210" s="7"/>
      <c r="M210" s="51"/>
      <c r="N210" s="51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</row>
    <row r="211" spans="1:121" s="4" customFormat="1" ht="38.25">
      <c r="A211" s="22"/>
      <c r="B211" s="43" t="s">
        <v>6</v>
      </c>
      <c r="C211" s="35" t="s">
        <v>29</v>
      </c>
      <c r="D211" s="186">
        <v>12.5</v>
      </c>
      <c r="E211" s="24" t="s">
        <v>8</v>
      </c>
      <c r="F211" s="37"/>
      <c r="G211" s="37"/>
      <c r="H211" s="25">
        <f aca="true" t="shared" si="15" ref="H211:H216">SUM(F211,G211)*D211</f>
        <v>0</v>
      </c>
      <c r="I211" s="187">
        <f>TRUNC(F211*(1+$K$4),2)</f>
        <v>0</v>
      </c>
      <c r="J211" s="187">
        <f>TRUNC(G211*(1+$K$4),2)</f>
        <v>0</v>
      </c>
      <c r="K211" s="25">
        <f>SUM(I211:J211)*D211</f>
        <v>0</v>
      </c>
      <c r="L211" s="7"/>
      <c r="M211" s="51"/>
      <c r="N211" s="51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</row>
    <row r="212" spans="1:121" s="4" customFormat="1" ht="25.5">
      <c r="A212" s="18"/>
      <c r="B212" s="43" t="s">
        <v>30</v>
      </c>
      <c r="C212" s="35" t="s">
        <v>18</v>
      </c>
      <c r="D212" s="186">
        <v>1</v>
      </c>
      <c r="E212" s="24" t="s">
        <v>11</v>
      </c>
      <c r="F212" s="37"/>
      <c r="G212" s="37"/>
      <c r="H212" s="25">
        <f t="shared" si="15"/>
        <v>0</v>
      </c>
      <c r="I212" s="187">
        <f aca="true" t="shared" si="16" ref="I212:J254">TRUNC(F212*(1+$K$4),2)</f>
        <v>0</v>
      </c>
      <c r="J212" s="187">
        <f t="shared" si="16"/>
        <v>0</v>
      </c>
      <c r="K212" s="25">
        <f aca="true" t="shared" si="17" ref="K212:K254">SUM(I212:J212)*D212</f>
        <v>0</v>
      </c>
      <c r="L212" s="7"/>
      <c r="M212" s="51"/>
      <c r="N212" s="51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</row>
    <row r="213" spans="1:121" s="4" customFormat="1" ht="12.75">
      <c r="A213" s="18"/>
      <c r="B213" s="43" t="s">
        <v>9</v>
      </c>
      <c r="C213" s="35" t="s">
        <v>25</v>
      </c>
      <c r="D213" s="186">
        <v>12.5</v>
      </c>
      <c r="E213" s="24" t="s">
        <v>8</v>
      </c>
      <c r="F213" s="37"/>
      <c r="G213" s="37"/>
      <c r="H213" s="25">
        <f t="shared" si="15"/>
        <v>0</v>
      </c>
      <c r="I213" s="187">
        <f t="shared" si="16"/>
        <v>0</v>
      </c>
      <c r="J213" s="187">
        <f t="shared" si="16"/>
        <v>0</v>
      </c>
      <c r="K213" s="25">
        <f t="shared" si="17"/>
        <v>0</v>
      </c>
      <c r="L213" s="7"/>
      <c r="M213" s="51"/>
      <c r="N213" s="51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</row>
    <row r="214" spans="1:14" s="64" customFormat="1" ht="25.5">
      <c r="A214" s="18"/>
      <c r="B214" s="43" t="s">
        <v>10</v>
      </c>
      <c r="C214" s="35" t="s">
        <v>36</v>
      </c>
      <c r="D214" s="186">
        <v>10</v>
      </c>
      <c r="E214" s="24" t="s">
        <v>8</v>
      </c>
      <c r="F214" s="37"/>
      <c r="G214" s="37"/>
      <c r="H214" s="25">
        <f t="shared" si="15"/>
        <v>0</v>
      </c>
      <c r="I214" s="187">
        <f t="shared" si="16"/>
        <v>0</v>
      </c>
      <c r="J214" s="187">
        <f t="shared" si="16"/>
        <v>0</v>
      </c>
      <c r="K214" s="25">
        <f t="shared" si="17"/>
        <v>0</v>
      </c>
      <c r="M214" s="51"/>
      <c r="N214" s="51"/>
    </row>
    <row r="215" spans="1:14" s="64" customFormat="1" ht="15">
      <c r="A215" s="18"/>
      <c r="B215" s="43" t="s">
        <v>16</v>
      </c>
      <c r="C215" s="35" t="s">
        <v>56</v>
      </c>
      <c r="D215" s="186">
        <v>2.5</v>
      </c>
      <c r="E215" s="24" t="s">
        <v>8</v>
      </c>
      <c r="F215" s="37"/>
      <c r="G215" s="37"/>
      <c r="H215" s="25">
        <f t="shared" si="15"/>
        <v>0</v>
      </c>
      <c r="I215" s="187">
        <f t="shared" si="16"/>
        <v>0</v>
      </c>
      <c r="J215" s="187">
        <f t="shared" si="16"/>
        <v>0</v>
      </c>
      <c r="K215" s="25">
        <f t="shared" si="17"/>
        <v>0</v>
      </c>
      <c r="M215" s="51"/>
      <c r="N215" s="51"/>
    </row>
    <row r="216" spans="1:121" s="72" customFormat="1" ht="38.25">
      <c r="A216" s="18"/>
      <c r="B216" s="43" t="s">
        <v>68</v>
      </c>
      <c r="C216" s="35" t="s">
        <v>17</v>
      </c>
      <c r="D216" s="186">
        <v>1</v>
      </c>
      <c r="E216" s="24" t="s">
        <v>11</v>
      </c>
      <c r="F216" s="37"/>
      <c r="G216" s="37"/>
      <c r="H216" s="25">
        <f t="shared" si="15"/>
        <v>0</v>
      </c>
      <c r="I216" s="187">
        <f t="shared" si="16"/>
        <v>0</v>
      </c>
      <c r="J216" s="187">
        <f t="shared" si="16"/>
        <v>0</v>
      </c>
      <c r="K216" s="25">
        <f t="shared" si="17"/>
        <v>0</v>
      </c>
      <c r="L216" s="6"/>
      <c r="M216" s="51"/>
      <c r="N216" s="51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</row>
    <row r="217" spans="1:121" s="72" customFormat="1" ht="12.75">
      <c r="A217" s="18"/>
      <c r="B217" s="42" t="s">
        <v>13</v>
      </c>
      <c r="C217" s="1" t="s">
        <v>67</v>
      </c>
      <c r="D217" s="186"/>
      <c r="E217" s="3"/>
      <c r="F217" s="20"/>
      <c r="G217" s="20"/>
      <c r="H217" s="21"/>
      <c r="I217" s="187"/>
      <c r="J217" s="187"/>
      <c r="K217" s="25"/>
      <c r="L217" s="6"/>
      <c r="M217" s="51"/>
      <c r="N217" s="51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</row>
    <row r="218" spans="1:14" s="64" customFormat="1" ht="15">
      <c r="A218" s="22"/>
      <c r="B218" s="43" t="s">
        <v>14</v>
      </c>
      <c r="C218" s="188" t="s">
        <v>65</v>
      </c>
      <c r="D218" s="186">
        <v>5</v>
      </c>
      <c r="E218" s="31" t="s">
        <v>11</v>
      </c>
      <c r="F218" s="55" t="s">
        <v>19</v>
      </c>
      <c r="G218" s="237"/>
      <c r="H218" s="190">
        <f>SUM(F218:G218)*D218</f>
        <v>0</v>
      </c>
      <c r="I218" s="55" t="s">
        <v>19</v>
      </c>
      <c r="J218" s="187">
        <f t="shared" si="16"/>
        <v>0</v>
      </c>
      <c r="K218" s="25">
        <f t="shared" si="17"/>
        <v>0</v>
      </c>
      <c r="M218" s="51"/>
      <c r="N218" s="51"/>
    </row>
    <row r="219" spans="1:121" s="4" customFormat="1" ht="25.5">
      <c r="A219" s="48"/>
      <c r="B219" s="43" t="s">
        <v>15</v>
      </c>
      <c r="C219" s="35" t="s">
        <v>72</v>
      </c>
      <c r="D219" s="186">
        <v>60</v>
      </c>
      <c r="E219" s="49" t="s">
        <v>8</v>
      </c>
      <c r="F219" s="38"/>
      <c r="G219" s="50"/>
      <c r="H219" s="36">
        <f>SUM(F219,G219)*D219</f>
        <v>0</v>
      </c>
      <c r="I219" s="187">
        <f t="shared" si="16"/>
        <v>0</v>
      </c>
      <c r="J219" s="187">
        <f t="shared" si="16"/>
        <v>0</v>
      </c>
      <c r="K219" s="25">
        <f t="shared" si="17"/>
        <v>0</v>
      </c>
      <c r="L219" s="7"/>
      <c r="M219" s="51"/>
      <c r="N219" s="51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</row>
    <row r="220" spans="1:121" s="4" customFormat="1" ht="25.5">
      <c r="A220" s="48"/>
      <c r="B220" s="43" t="s">
        <v>82</v>
      </c>
      <c r="C220" s="35" t="s">
        <v>83</v>
      </c>
      <c r="D220" s="186">
        <v>10</v>
      </c>
      <c r="E220" s="49" t="s">
        <v>8</v>
      </c>
      <c r="F220" s="38"/>
      <c r="G220" s="50"/>
      <c r="H220" s="36">
        <f>SUM(F220,G220)*D220</f>
        <v>0</v>
      </c>
      <c r="I220" s="187">
        <f t="shared" si="16"/>
        <v>0</v>
      </c>
      <c r="J220" s="187">
        <f t="shared" si="16"/>
        <v>0</v>
      </c>
      <c r="K220" s="25">
        <f t="shared" si="17"/>
        <v>0</v>
      </c>
      <c r="L220" s="7"/>
      <c r="M220" s="51"/>
      <c r="N220" s="51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</row>
    <row r="221" spans="1:121" s="4" customFormat="1" ht="12.75">
      <c r="A221" s="18"/>
      <c r="B221" s="42" t="s">
        <v>21</v>
      </c>
      <c r="C221" s="27" t="s">
        <v>31</v>
      </c>
      <c r="D221" s="186"/>
      <c r="E221" s="28"/>
      <c r="F221" s="20"/>
      <c r="G221" s="20"/>
      <c r="H221" s="29"/>
      <c r="I221" s="187"/>
      <c r="J221" s="187"/>
      <c r="K221" s="25"/>
      <c r="L221" s="7"/>
      <c r="M221" s="51"/>
      <c r="N221" s="51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</row>
    <row r="222" spans="1:121" s="52" customFormat="1" ht="38.25">
      <c r="A222" s="26"/>
      <c r="B222" s="45" t="s">
        <v>22</v>
      </c>
      <c r="C222" s="35" t="s">
        <v>89</v>
      </c>
      <c r="D222" s="186">
        <v>10</v>
      </c>
      <c r="E222" s="8" t="s">
        <v>11</v>
      </c>
      <c r="F222" s="38"/>
      <c r="G222" s="38"/>
      <c r="H222" s="36">
        <f>SUM(F222,G222)*D222</f>
        <v>0</v>
      </c>
      <c r="I222" s="187">
        <f t="shared" si="16"/>
        <v>0</v>
      </c>
      <c r="J222" s="187">
        <f t="shared" si="16"/>
        <v>0</v>
      </c>
      <c r="K222" s="25">
        <f t="shared" si="17"/>
        <v>0</v>
      </c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</row>
    <row r="223" spans="1:121" s="52" customFormat="1" ht="38.25">
      <c r="A223" s="33"/>
      <c r="B223" s="45" t="s">
        <v>23</v>
      </c>
      <c r="C223" s="35" t="s">
        <v>64</v>
      </c>
      <c r="D223" s="186">
        <v>8</v>
      </c>
      <c r="E223" s="8" t="s">
        <v>11</v>
      </c>
      <c r="F223" s="38"/>
      <c r="G223" s="38"/>
      <c r="H223" s="36">
        <f>SUM(F223,G223)*D223</f>
        <v>0</v>
      </c>
      <c r="I223" s="187">
        <f t="shared" si="16"/>
        <v>0</v>
      </c>
      <c r="J223" s="187">
        <f t="shared" si="16"/>
        <v>0</v>
      </c>
      <c r="K223" s="25">
        <f t="shared" si="17"/>
        <v>0</v>
      </c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</row>
    <row r="224" spans="1:121" s="52" customFormat="1" ht="12.75">
      <c r="A224" s="60"/>
      <c r="B224" s="61" t="s">
        <v>35</v>
      </c>
      <c r="C224" s="2" t="s">
        <v>92</v>
      </c>
      <c r="D224" s="186"/>
      <c r="E224" s="28"/>
      <c r="F224" s="62"/>
      <c r="G224" s="62"/>
      <c r="H224" s="63"/>
      <c r="I224" s="187"/>
      <c r="J224" s="187"/>
      <c r="K224" s="25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</row>
    <row r="225" spans="1:121" s="52" customFormat="1" ht="51">
      <c r="A225" s="95"/>
      <c r="B225" s="78" t="s">
        <v>32</v>
      </c>
      <c r="C225" s="35" t="s">
        <v>93</v>
      </c>
      <c r="D225" s="186">
        <v>26</v>
      </c>
      <c r="E225" s="31" t="s">
        <v>11</v>
      </c>
      <c r="F225" s="88"/>
      <c r="G225" s="88"/>
      <c r="H225" s="36">
        <f>SUM(F225,G225)*D225</f>
        <v>0</v>
      </c>
      <c r="I225" s="187">
        <f t="shared" si="16"/>
        <v>0</v>
      </c>
      <c r="J225" s="187">
        <f t="shared" si="16"/>
        <v>0</v>
      </c>
      <c r="K225" s="25">
        <f t="shared" si="17"/>
        <v>0</v>
      </c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</row>
    <row r="226" spans="1:121" s="4" customFormat="1" ht="12.75">
      <c r="A226" s="66"/>
      <c r="B226" s="67" t="s">
        <v>37</v>
      </c>
      <c r="C226" s="68" t="s">
        <v>86</v>
      </c>
      <c r="D226" s="186"/>
      <c r="E226" s="69"/>
      <c r="F226" s="70"/>
      <c r="G226" s="10"/>
      <c r="H226" s="71"/>
      <c r="I226" s="187"/>
      <c r="J226" s="187"/>
      <c r="K226" s="25"/>
      <c r="L226" s="7"/>
      <c r="M226" s="51"/>
      <c r="N226" s="51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</row>
    <row r="227" spans="1:14" s="115" customFormat="1" ht="25.5">
      <c r="A227" s="66"/>
      <c r="B227" s="73" t="s">
        <v>34</v>
      </c>
      <c r="C227" s="74" t="s">
        <v>74</v>
      </c>
      <c r="D227" s="186">
        <v>1</v>
      </c>
      <c r="E227" s="75" t="s">
        <v>11</v>
      </c>
      <c r="F227" s="55" t="s">
        <v>19</v>
      </c>
      <c r="G227" s="39"/>
      <c r="H227" s="65">
        <f>SUM(F227,G227)*D227</f>
        <v>0</v>
      </c>
      <c r="I227" s="55" t="s">
        <v>19</v>
      </c>
      <c r="J227" s="187">
        <f t="shared" si="16"/>
        <v>0</v>
      </c>
      <c r="K227" s="25">
        <f t="shared" si="17"/>
        <v>0</v>
      </c>
      <c r="M227" s="51"/>
      <c r="N227" s="51"/>
    </row>
    <row r="228" spans="1:121" s="3" customFormat="1" ht="12.75">
      <c r="A228" s="93"/>
      <c r="B228" s="73" t="s">
        <v>66</v>
      </c>
      <c r="C228" s="74" t="s">
        <v>96</v>
      </c>
      <c r="D228" s="186">
        <v>6</v>
      </c>
      <c r="E228" s="31" t="s">
        <v>11</v>
      </c>
      <c r="F228" s="38"/>
      <c r="G228" s="38"/>
      <c r="H228" s="65">
        <f>SUM(F228,G228)*D228</f>
        <v>0</v>
      </c>
      <c r="I228" s="187">
        <f t="shared" si="16"/>
        <v>0</v>
      </c>
      <c r="J228" s="187">
        <f t="shared" si="16"/>
        <v>0</v>
      </c>
      <c r="K228" s="25">
        <f t="shared" si="17"/>
        <v>0</v>
      </c>
      <c r="L228" s="6"/>
      <c r="M228" s="51"/>
      <c r="N228" s="51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</row>
    <row r="229" spans="1:121" s="4" customFormat="1" ht="12.75">
      <c r="A229" s="26"/>
      <c r="B229" s="42" t="s">
        <v>187</v>
      </c>
      <c r="C229" s="27" t="s">
        <v>26</v>
      </c>
      <c r="D229" s="186"/>
      <c r="E229" s="28"/>
      <c r="F229" s="20"/>
      <c r="G229" s="20"/>
      <c r="H229" s="29"/>
      <c r="I229" s="187"/>
      <c r="J229" s="187"/>
      <c r="K229" s="25"/>
      <c r="L229" s="7"/>
      <c r="M229" s="51"/>
      <c r="N229" s="51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</row>
    <row r="230" spans="1:14" s="64" customFormat="1" ht="15">
      <c r="A230" s="26"/>
      <c r="B230" s="44" t="s">
        <v>69</v>
      </c>
      <c r="C230" s="30" t="s">
        <v>27</v>
      </c>
      <c r="D230" s="186">
        <v>20</v>
      </c>
      <c r="E230" s="31" t="s">
        <v>8</v>
      </c>
      <c r="F230" s="39"/>
      <c r="G230" s="39"/>
      <c r="H230" s="32">
        <f>SUM(F230,G230)*D230</f>
        <v>0</v>
      </c>
      <c r="I230" s="187">
        <f t="shared" si="16"/>
        <v>0</v>
      </c>
      <c r="J230" s="187">
        <f t="shared" si="16"/>
        <v>0</v>
      </c>
      <c r="K230" s="25">
        <f t="shared" si="17"/>
        <v>0</v>
      </c>
      <c r="M230" s="51"/>
      <c r="N230" s="51"/>
    </row>
    <row r="231" spans="1:14" s="64" customFormat="1" ht="15">
      <c r="A231" s="26"/>
      <c r="B231" s="44" t="s">
        <v>70</v>
      </c>
      <c r="C231" s="30" t="s">
        <v>28</v>
      </c>
      <c r="D231" s="186">
        <v>20</v>
      </c>
      <c r="E231" s="31" t="s">
        <v>8</v>
      </c>
      <c r="F231" s="39"/>
      <c r="G231" s="39"/>
      <c r="H231" s="32">
        <f>SUM(F231,G231)*D231</f>
        <v>0</v>
      </c>
      <c r="I231" s="187">
        <f t="shared" si="16"/>
        <v>0</v>
      </c>
      <c r="J231" s="187">
        <f t="shared" si="16"/>
        <v>0</v>
      </c>
      <c r="K231" s="25">
        <f t="shared" si="17"/>
        <v>0</v>
      </c>
      <c r="M231" s="51"/>
      <c r="N231" s="51"/>
    </row>
    <row r="232" spans="1:121" s="72" customFormat="1" ht="12.75">
      <c r="A232" s="26"/>
      <c r="B232" s="61" t="s">
        <v>188</v>
      </c>
      <c r="C232" s="27" t="s">
        <v>114</v>
      </c>
      <c r="D232" s="186"/>
      <c r="E232" s="28"/>
      <c r="F232" s="20"/>
      <c r="G232" s="20"/>
      <c r="H232" s="29"/>
      <c r="I232" s="187"/>
      <c r="J232" s="187"/>
      <c r="K232" s="25"/>
      <c r="L232" s="6"/>
      <c r="M232" s="51"/>
      <c r="N232" s="51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</row>
    <row r="233" spans="1:121" s="72" customFormat="1" ht="12.75">
      <c r="A233" s="192"/>
      <c r="B233" s="193" t="s">
        <v>179</v>
      </c>
      <c r="C233" s="1" t="s">
        <v>44</v>
      </c>
      <c r="D233" s="186"/>
      <c r="E233" s="49"/>
      <c r="F233" s="84"/>
      <c r="G233" s="84"/>
      <c r="H233" s="85"/>
      <c r="I233" s="187"/>
      <c r="J233" s="187"/>
      <c r="K233" s="25"/>
      <c r="L233" s="6"/>
      <c r="M233" s="51"/>
      <c r="N233" s="51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</row>
    <row r="234" spans="1:121" s="72" customFormat="1" ht="12.75">
      <c r="A234" s="192"/>
      <c r="B234" s="23" t="s">
        <v>192</v>
      </c>
      <c r="C234" s="54" t="s">
        <v>46</v>
      </c>
      <c r="D234" s="186">
        <v>1</v>
      </c>
      <c r="E234" s="24" t="s">
        <v>11</v>
      </c>
      <c r="F234" s="55" t="s">
        <v>19</v>
      </c>
      <c r="G234" s="238"/>
      <c r="H234" s="25">
        <f>SUM(F234,G234)*D234</f>
        <v>0</v>
      </c>
      <c r="I234" s="55" t="s">
        <v>19</v>
      </c>
      <c r="J234" s="187">
        <f t="shared" si="16"/>
        <v>0</v>
      </c>
      <c r="K234" s="25">
        <f t="shared" si="17"/>
        <v>0</v>
      </c>
      <c r="L234" s="6"/>
      <c r="M234" s="51"/>
      <c r="N234" s="51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</row>
    <row r="235" spans="1:14" s="64" customFormat="1" ht="15">
      <c r="A235" s="192"/>
      <c r="B235" s="23" t="s">
        <v>193</v>
      </c>
      <c r="C235" s="54" t="s">
        <v>164</v>
      </c>
      <c r="D235" s="186">
        <v>1</v>
      </c>
      <c r="E235" s="24" t="s">
        <v>11</v>
      </c>
      <c r="F235" s="55" t="s">
        <v>19</v>
      </c>
      <c r="G235" s="238"/>
      <c r="H235" s="25">
        <f>SUM(F235,G235)*D235</f>
        <v>0</v>
      </c>
      <c r="I235" s="55" t="s">
        <v>19</v>
      </c>
      <c r="J235" s="187">
        <f t="shared" si="16"/>
        <v>0</v>
      </c>
      <c r="K235" s="25">
        <f t="shared" si="17"/>
        <v>0</v>
      </c>
      <c r="M235" s="51"/>
      <c r="N235" s="51"/>
    </row>
    <row r="236" spans="1:121" s="4" customFormat="1" ht="12.75">
      <c r="A236" s="192"/>
      <c r="B236" s="23" t="s">
        <v>194</v>
      </c>
      <c r="C236" s="54" t="s">
        <v>47</v>
      </c>
      <c r="D236" s="186">
        <v>1</v>
      </c>
      <c r="E236" s="24" t="s">
        <v>11</v>
      </c>
      <c r="F236" s="55" t="s">
        <v>19</v>
      </c>
      <c r="G236" s="238"/>
      <c r="H236" s="25">
        <f>SUM(F236,G236)*D236</f>
        <v>0</v>
      </c>
      <c r="I236" s="55" t="s">
        <v>19</v>
      </c>
      <c r="J236" s="187">
        <f t="shared" si="16"/>
        <v>0</v>
      </c>
      <c r="K236" s="25">
        <f t="shared" si="17"/>
        <v>0</v>
      </c>
      <c r="L236" s="7"/>
      <c r="M236" s="51"/>
      <c r="N236" s="51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</row>
    <row r="237" spans="1:121" s="4" customFormat="1" ht="25.5">
      <c r="A237" s="192"/>
      <c r="B237" s="23" t="s">
        <v>195</v>
      </c>
      <c r="C237" s="194" t="s">
        <v>49</v>
      </c>
      <c r="D237" s="186">
        <v>12</v>
      </c>
      <c r="E237" s="8" t="s">
        <v>20</v>
      </c>
      <c r="F237" s="239"/>
      <c r="G237" s="239"/>
      <c r="H237" s="195">
        <f>SUM(F237:G237)*D237</f>
        <v>0</v>
      </c>
      <c r="I237" s="187">
        <f t="shared" si="16"/>
        <v>0</v>
      </c>
      <c r="J237" s="187">
        <f t="shared" si="16"/>
        <v>0</v>
      </c>
      <c r="K237" s="25">
        <f t="shared" si="17"/>
        <v>0</v>
      </c>
      <c r="L237" s="7"/>
      <c r="M237" s="51"/>
      <c r="N237" s="51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</row>
    <row r="238" spans="1:121" s="4" customFormat="1" ht="12.75">
      <c r="A238" s="192"/>
      <c r="B238" s="23" t="s">
        <v>196</v>
      </c>
      <c r="C238" s="194" t="s">
        <v>48</v>
      </c>
      <c r="D238" s="186">
        <v>1</v>
      </c>
      <c r="E238" s="24" t="s">
        <v>11</v>
      </c>
      <c r="F238" s="239"/>
      <c r="G238" s="239"/>
      <c r="H238" s="195">
        <f>SUM(F238:G238)*D238</f>
        <v>0</v>
      </c>
      <c r="I238" s="187">
        <f t="shared" si="16"/>
        <v>0</v>
      </c>
      <c r="J238" s="187">
        <f t="shared" si="16"/>
        <v>0</v>
      </c>
      <c r="K238" s="25">
        <f t="shared" si="17"/>
        <v>0</v>
      </c>
      <c r="L238" s="7"/>
      <c r="M238" s="51"/>
      <c r="N238" s="51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</row>
    <row r="239" spans="1:121" s="52" customFormat="1" ht="12.75">
      <c r="A239" s="192"/>
      <c r="B239" s="23" t="s">
        <v>197</v>
      </c>
      <c r="C239" s="194" t="s">
        <v>165</v>
      </c>
      <c r="D239" s="186">
        <v>1</v>
      </c>
      <c r="E239" s="24" t="s">
        <v>11</v>
      </c>
      <c r="F239" s="239"/>
      <c r="G239" s="239"/>
      <c r="H239" s="195">
        <f>SUM(F239:G239)*D239</f>
        <v>0</v>
      </c>
      <c r="I239" s="187">
        <f t="shared" si="16"/>
        <v>0</v>
      </c>
      <c r="J239" s="187">
        <f t="shared" si="16"/>
        <v>0</v>
      </c>
      <c r="K239" s="25">
        <f t="shared" si="17"/>
        <v>0</v>
      </c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</row>
    <row r="240" spans="1:121" s="52" customFormat="1" ht="38.25">
      <c r="A240" s="192"/>
      <c r="B240" s="23" t="s">
        <v>198</v>
      </c>
      <c r="C240" s="35" t="s">
        <v>166</v>
      </c>
      <c r="D240" s="186">
        <v>6</v>
      </c>
      <c r="E240" s="24" t="s">
        <v>11</v>
      </c>
      <c r="F240" s="239"/>
      <c r="G240" s="239"/>
      <c r="H240" s="195">
        <f>SUM(F240:G240)*D240</f>
        <v>0</v>
      </c>
      <c r="I240" s="187">
        <f t="shared" si="16"/>
        <v>0</v>
      </c>
      <c r="J240" s="187">
        <f t="shared" si="16"/>
        <v>0</v>
      </c>
      <c r="K240" s="25">
        <f t="shared" si="17"/>
        <v>0</v>
      </c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</row>
    <row r="241" spans="1:121" s="52" customFormat="1" ht="12.75">
      <c r="A241" s="192"/>
      <c r="B241" s="23" t="s">
        <v>199</v>
      </c>
      <c r="C241" s="23" t="s">
        <v>167</v>
      </c>
      <c r="D241" s="186">
        <v>200</v>
      </c>
      <c r="E241" s="24" t="s">
        <v>20</v>
      </c>
      <c r="F241" s="37"/>
      <c r="G241" s="37"/>
      <c r="H241" s="25">
        <f>SUM(F241,G241)*D241</f>
        <v>0</v>
      </c>
      <c r="I241" s="187">
        <f t="shared" si="16"/>
        <v>0</v>
      </c>
      <c r="J241" s="187">
        <f t="shared" si="16"/>
        <v>0</v>
      </c>
      <c r="K241" s="25">
        <f t="shared" si="17"/>
        <v>0</v>
      </c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</row>
    <row r="242" spans="1:121" s="52" customFormat="1" ht="12.75">
      <c r="A242" s="192"/>
      <c r="B242" s="23" t="s">
        <v>200</v>
      </c>
      <c r="C242" s="23" t="s">
        <v>50</v>
      </c>
      <c r="D242" s="186">
        <v>30</v>
      </c>
      <c r="E242" s="24" t="s">
        <v>20</v>
      </c>
      <c r="F242" s="37"/>
      <c r="G242" s="37"/>
      <c r="H242" s="25">
        <f>SUM(F242,G242)*D242</f>
        <v>0</v>
      </c>
      <c r="I242" s="187">
        <f t="shared" si="16"/>
        <v>0</v>
      </c>
      <c r="J242" s="187">
        <f t="shared" si="16"/>
        <v>0</v>
      </c>
      <c r="K242" s="25">
        <f t="shared" si="17"/>
        <v>0</v>
      </c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</row>
    <row r="243" spans="1:121" s="52" customFormat="1" ht="12.75">
      <c r="A243" s="192"/>
      <c r="B243" s="23" t="s">
        <v>201</v>
      </c>
      <c r="C243" s="23" t="s">
        <v>39</v>
      </c>
      <c r="D243" s="186">
        <v>14</v>
      </c>
      <c r="E243" s="24" t="s">
        <v>11</v>
      </c>
      <c r="F243" s="37"/>
      <c r="G243" s="37"/>
      <c r="H243" s="25">
        <f>SUM(F243,G243)*D243</f>
        <v>0</v>
      </c>
      <c r="I243" s="187">
        <f t="shared" si="16"/>
        <v>0</v>
      </c>
      <c r="J243" s="187">
        <f t="shared" si="16"/>
        <v>0</v>
      </c>
      <c r="K243" s="25">
        <f t="shared" si="17"/>
        <v>0</v>
      </c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</row>
    <row r="244" spans="1:121" s="52" customFormat="1" ht="12.75">
      <c r="A244" s="192"/>
      <c r="B244" s="23" t="s">
        <v>202</v>
      </c>
      <c r="C244" s="23" t="s">
        <v>51</v>
      </c>
      <c r="D244" s="186">
        <v>2</v>
      </c>
      <c r="E244" s="24" t="s">
        <v>11</v>
      </c>
      <c r="F244" s="37"/>
      <c r="G244" s="37"/>
      <c r="H244" s="25">
        <f>SUM(F244,G244)*D244</f>
        <v>0</v>
      </c>
      <c r="I244" s="187">
        <f t="shared" si="16"/>
        <v>0</v>
      </c>
      <c r="J244" s="187">
        <f t="shared" si="16"/>
        <v>0</v>
      </c>
      <c r="K244" s="25">
        <f t="shared" si="17"/>
        <v>0</v>
      </c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</row>
    <row r="245" spans="1:121" s="52" customFormat="1" ht="12.75">
      <c r="A245" s="192"/>
      <c r="B245" s="23" t="s">
        <v>203</v>
      </c>
      <c r="C245" s="23" t="s">
        <v>168</v>
      </c>
      <c r="D245" s="186">
        <v>1</v>
      </c>
      <c r="E245" s="24" t="s">
        <v>11</v>
      </c>
      <c r="F245" s="37"/>
      <c r="G245" s="37"/>
      <c r="H245" s="25">
        <f>SUM(F245,G245)*D245</f>
        <v>0</v>
      </c>
      <c r="I245" s="187">
        <f t="shared" si="16"/>
        <v>0</v>
      </c>
      <c r="J245" s="187">
        <f t="shared" si="16"/>
        <v>0</v>
      </c>
      <c r="K245" s="25">
        <f t="shared" si="17"/>
        <v>0</v>
      </c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</row>
    <row r="246" spans="1:121" s="52" customFormat="1" ht="25.5">
      <c r="A246" s="205"/>
      <c r="B246" s="23" t="s">
        <v>230</v>
      </c>
      <c r="C246" s="206" t="s">
        <v>158</v>
      </c>
      <c r="D246" s="186">
        <v>3</v>
      </c>
      <c r="E246" s="24" t="s">
        <v>11</v>
      </c>
      <c r="F246" s="88"/>
      <c r="G246" s="88"/>
      <c r="H246" s="90">
        <f>SUM(F246:G246)*D246</f>
        <v>0</v>
      </c>
      <c r="I246" s="187">
        <f t="shared" si="16"/>
        <v>0</v>
      </c>
      <c r="J246" s="187">
        <f t="shared" si="16"/>
        <v>0</v>
      </c>
      <c r="K246" s="25">
        <f t="shared" si="17"/>
        <v>0</v>
      </c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</row>
    <row r="247" spans="1:121" s="4" customFormat="1" ht="12.75">
      <c r="A247" s="192"/>
      <c r="B247" s="204" t="s">
        <v>180</v>
      </c>
      <c r="C247" s="1" t="s">
        <v>174</v>
      </c>
      <c r="D247" s="186"/>
      <c r="E247" s="24"/>
      <c r="F247" s="187"/>
      <c r="G247" s="187"/>
      <c r="H247" s="25"/>
      <c r="I247" s="187"/>
      <c r="J247" s="187"/>
      <c r="K247" s="25"/>
      <c r="L247" s="7"/>
      <c r="M247" s="51"/>
      <c r="N247" s="51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</row>
    <row r="248" spans="1:121" s="2" customFormat="1" ht="12.75">
      <c r="A248" s="192"/>
      <c r="B248" s="23" t="s">
        <v>204</v>
      </c>
      <c r="C248" s="23" t="s">
        <v>169</v>
      </c>
      <c r="D248" s="186">
        <v>30</v>
      </c>
      <c r="E248" s="24" t="s">
        <v>20</v>
      </c>
      <c r="F248" s="37"/>
      <c r="G248" s="37"/>
      <c r="H248" s="25">
        <f aca="true" t="shared" si="18" ref="H248:H254">SUM(F248,G248)*D248</f>
        <v>0</v>
      </c>
      <c r="I248" s="187">
        <f t="shared" si="16"/>
        <v>0</v>
      </c>
      <c r="J248" s="187">
        <f t="shared" si="16"/>
        <v>0</v>
      </c>
      <c r="K248" s="25">
        <f t="shared" si="17"/>
        <v>0</v>
      </c>
      <c r="L248" s="5"/>
      <c r="M248" s="51"/>
      <c r="N248" s="51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</row>
    <row r="249" spans="1:121" s="3" customFormat="1" ht="12.75">
      <c r="A249" s="192"/>
      <c r="B249" s="23" t="s">
        <v>205</v>
      </c>
      <c r="C249" s="23" t="s">
        <v>39</v>
      </c>
      <c r="D249" s="186">
        <v>14</v>
      </c>
      <c r="E249" s="24" t="s">
        <v>11</v>
      </c>
      <c r="F249" s="37"/>
      <c r="G249" s="37"/>
      <c r="H249" s="25">
        <f t="shared" si="18"/>
        <v>0</v>
      </c>
      <c r="I249" s="187">
        <f t="shared" si="16"/>
        <v>0</v>
      </c>
      <c r="J249" s="187">
        <f t="shared" si="16"/>
        <v>0</v>
      </c>
      <c r="K249" s="25">
        <f t="shared" si="17"/>
        <v>0</v>
      </c>
      <c r="L249" s="6"/>
      <c r="M249" s="51"/>
      <c r="N249" s="51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</row>
    <row r="250" spans="1:121" s="4" customFormat="1" ht="25.5">
      <c r="A250" s="192"/>
      <c r="B250" s="23" t="s">
        <v>206</v>
      </c>
      <c r="C250" s="23" t="s">
        <v>170</v>
      </c>
      <c r="D250" s="186">
        <v>4</v>
      </c>
      <c r="E250" s="24" t="s">
        <v>11</v>
      </c>
      <c r="F250" s="37"/>
      <c r="G250" s="37"/>
      <c r="H250" s="25">
        <f t="shared" si="18"/>
        <v>0</v>
      </c>
      <c r="I250" s="187">
        <f t="shared" si="16"/>
        <v>0</v>
      </c>
      <c r="J250" s="187">
        <f t="shared" si="16"/>
        <v>0</v>
      </c>
      <c r="K250" s="25">
        <f t="shared" si="17"/>
        <v>0</v>
      </c>
      <c r="L250" s="7"/>
      <c r="M250" s="51"/>
      <c r="N250" s="51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</row>
    <row r="251" spans="1:121" s="4" customFormat="1" ht="15" customHeight="1">
      <c r="A251" s="192"/>
      <c r="B251" s="23" t="s">
        <v>207</v>
      </c>
      <c r="C251" s="23" t="s">
        <v>171</v>
      </c>
      <c r="D251" s="186">
        <v>4</v>
      </c>
      <c r="E251" s="24" t="s">
        <v>11</v>
      </c>
      <c r="F251" s="37"/>
      <c r="G251" s="37"/>
      <c r="H251" s="25">
        <f t="shared" si="18"/>
        <v>0</v>
      </c>
      <c r="I251" s="187">
        <f t="shared" si="16"/>
        <v>0</v>
      </c>
      <c r="J251" s="187">
        <f t="shared" si="16"/>
        <v>0</v>
      </c>
      <c r="K251" s="25">
        <f t="shared" si="17"/>
        <v>0</v>
      </c>
      <c r="L251" s="7"/>
      <c r="M251" s="51"/>
      <c r="N251" s="51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</row>
    <row r="252" spans="1:121" s="4" customFormat="1" ht="12.75">
      <c r="A252" s="192"/>
      <c r="B252" s="23" t="s">
        <v>208</v>
      </c>
      <c r="C252" s="23" t="s">
        <v>52</v>
      </c>
      <c r="D252" s="186">
        <v>100</v>
      </c>
      <c r="E252" s="24" t="s">
        <v>20</v>
      </c>
      <c r="F252" s="37"/>
      <c r="G252" s="37"/>
      <c r="H252" s="25">
        <f t="shared" si="18"/>
        <v>0</v>
      </c>
      <c r="I252" s="187">
        <f t="shared" si="16"/>
        <v>0</v>
      </c>
      <c r="J252" s="187">
        <f t="shared" si="16"/>
        <v>0</v>
      </c>
      <c r="K252" s="25">
        <f t="shared" si="17"/>
        <v>0</v>
      </c>
      <c r="L252" s="7"/>
      <c r="M252" s="51"/>
      <c r="N252" s="51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</row>
    <row r="253" spans="1:121" s="4" customFormat="1" ht="12.75">
      <c r="A253" s="192"/>
      <c r="B253" s="23" t="s">
        <v>209</v>
      </c>
      <c r="C253" s="23" t="s">
        <v>172</v>
      </c>
      <c r="D253" s="186">
        <v>2</v>
      </c>
      <c r="E253" s="24" t="s">
        <v>11</v>
      </c>
      <c r="F253" s="37"/>
      <c r="G253" s="37"/>
      <c r="H253" s="25">
        <f t="shared" si="18"/>
        <v>0</v>
      </c>
      <c r="I253" s="187">
        <f t="shared" si="16"/>
        <v>0</v>
      </c>
      <c r="J253" s="187">
        <f t="shared" si="16"/>
        <v>0</v>
      </c>
      <c r="K253" s="25">
        <f t="shared" si="17"/>
        <v>0</v>
      </c>
      <c r="L253" s="7"/>
      <c r="M253" s="51"/>
      <c r="N253" s="51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</row>
    <row r="254" spans="1:121" s="4" customFormat="1" ht="12.75">
      <c r="A254" s="196"/>
      <c r="B254" s="23" t="s">
        <v>210</v>
      </c>
      <c r="C254" s="23" t="s">
        <v>173</v>
      </c>
      <c r="D254" s="186">
        <v>2</v>
      </c>
      <c r="E254" s="24" t="s">
        <v>11</v>
      </c>
      <c r="F254" s="37"/>
      <c r="G254" s="37"/>
      <c r="H254" s="25">
        <f t="shared" si="18"/>
        <v>0</v>
      </c>
      <c r="I254" s="187">
        <f t="shared" si="16"/>
        <v>0</v>
      </c>
      <c r="J254" s="187">
        <f t="shared" si="16"/>
        <v>0</v>
      </c>
      <c r="K254" s="25">
        <f t="shared" si="17"/>
        <v>0</v>
      </c>
      <c r="L254" s="7"/>
      <c r="M254" s="51"/>
      <c r="N254" s="51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</row>
    <row r="255" spans="1:121" s="4" customFormat="1" ht="12.75">
      <c r="A255" s="137" t="s">
        <v>334</v>
      </c>
      <c r="B255" s="138"/>
      <c r="C255" s="138"/>
      <c r="D255" s="138"/>
      <c r="E255" s="139"/>
      <c r="F255" s="106">
        <f>SUMPRODUCT(D211:D254,F211:F254)</f>
        <v>0</v>
      </c>
      <c r="G255" s="106">
        <f>SUMPRODUCT(D211:D254,G211:G254)</f>
        <v>0</v>
      </c>
      <c r="H255" s="107">
        <f>SUM(H211:H254)</f>
        <v>0</v>
      </c>
      <c r="I255" s="106">
        <f>SUMPRODUCT(D211:D254,I211:I254)</f>
        <v>0</v>
      </c>
      <c r="J255" s="106">
        <f>SUMPRODUCT(D211:D254,J211:J254)</f>
        <v>0</v>
      </c>
      <c r="K255" s="107">
        <f>SUM(K211:K254)</f>
        <v>0</v>
      </c>
      <c r="L255" s="7"/>
      <c r="M255" s="51"/>
      <c r="N255" s="51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</row>
    <row r="256" spans="1:121" s="52" customFormat="1" ht="12.75">
      <c r="A256" s="12"/>
      <c r="B256" s="41" t="s">
        <v>76</v>
      </c>
      <c r="C256" s="13" t="s">
        <v>302</v>
      </c>
      <c r="D256" s="15"/>
      <c r="E256" s="15"/>
      <c r="F256" s="16"/>
      <c r="G256" s="16"/>
      <c r="H256" s="17"/>
      <c r="I256" s="16"/>
      <c r="J256" s="16"/>
      <c r="K256" s="17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</row>
    <row r="257" spans="1:121" s="52" customFormat="1" ht="12.75">
      <c r="A257" s="18"/>
      <c r="B257" s="42" t="s">
        <v>5</v>
      </c>
      <c r="C257" s="1" t="s">
        <v>12</v>
      </c>
      <c r="D257" s="186"/>
      <c r="E257" s="3"/>
      <c r="F257" s="20"/>
      <c r="G257" s="20"/>
      <c r="H257" s="21"/>
      <c r="I257" s="20"/>
      <c r="J257" s="20"/>
      <c r="K257" s="2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</row>
    <row r="258" spans="1:121" s="52" customFormat="1" ht="38.25">
      <c r="A258" s="22"/>
      <c r="B258" s="43" t="s">
        <v>6</v>
      </c>
      <c r="C258" s="35" t="s">
        <v>29</v>
      </c>
      <c r="D258" s="186">
        <v>13.3</v>
      </c>
      <c r="E258" s="24" t="s">
        <v>8</v>
      </c>
      <c r="F258" s="37"/>
      <c r="G258" s="37"/>
      <c r="H258" s="25">
        <f aca="true" t="shared" si="19" ref="H258:H264">SUM(F258,G258)*D258</f>
        <v>0</v>
      </c>
      <c r="I258" s="187">
        <f>TRUNC(F258*(1+$K$4),2)</f>
        <v>0</v>
      </c>
      <c r="J258" s="187">
        <f>TRUNC(G258*(1+$K$4),2)</f>
        <v>0</v>
      </c>
      <c r="K258" s="25">
        <f>SUM(I258:J258)*D258</f>
        <v>0</v>
      </c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</row>
    <row r="259" spans="1:121" s="52" customFormat="1" ht="25.5">
      <c r="A259" s="18"/>
      <c r="B259" s="43" t="s">
        <v>30</v>
      </c>
      <c r="C259" s="35" t="s">
        <v>18</v>
      </c>
      <c r="D259" s="186">
        <v>1</v>
      </c>
      <c r="E259" s="24" t="s">
        <v>11</v>
      </c>
      <c r="F259" s="37"/>
      <c r="G259" s="37"/>
      <c r="H259" s="25">
        <f t="shared" si="19"/>
        <v>0</v>
      </c>
      <c r="I259" s="187">
        <f aca="true" t="shared" si="20" ref="I259:J301">TRUNC(F259*(1+$K$4),2)</f>
        <v>0</v>
      </c>
      <c r="J259" s="187">
        <f t="shared" si="20"/>
        <v>0</v>
      </c>
      <c r="K259" s="25">
        <f aca="true" t="shared" si="21" ref="K259:K301">SUM(I259:J259)*D259</f>
        <v>0</v>
      </c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</row>
    <row r="260" spans="1:121" s="52" customFormat="1" ht="12.75">
      <c r="A260" s="18"/>
      <c r="B260" s="43" t="s">
        <v>9</v>
      </c>
      <c r="C260" s="35" t="s">
        <v>25</v>
      </c>
      <c r="D260" s="186">
        <v>13.3</v>
      </c>
      <c r="E260" s="24" t="s">
        <v>8</v>
      </c>
      <c r="F260" s="37"/>
      <c r="G260" s="37"/>
      <c r="H260" s="25">
        <f t="shared" si="19"/>
        <v>0</v>
      </c>
      <c r="I260" s="187">
        <f t="shared" si="20"/>
        <v>0</v>
      </c>
      <c r="J260" s="187">
        <f t="shared" si="20"/>
        <v>0</v>
      </c>
      <c r="K260" s="25">
        <f t="shared" si="21"/>
        <v>0</v>
      </c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</row>
    <row r="261" spans="1:121" s="52" customFormat="1" ht="25.5">
      <c r="A261" s="18"/>
      <c r="B261" s="43" t="s">
        <v>10</v>
      </c>
      <c r="C261" s="35" t="s">
        <v>36</v>
      </c>
      <c r="D261" s="186">
        <v>7.6</v>
      </c>
      <c r="E261" s="24" t="s">
        <v>8</v>
      </c>
      <c r="F261" s="37"/>
      <c r="G261" s="37"/>
      <c r="H261" s="25">
        <f t="shared" si="19"/>
        <v>0</v>
      </c>
      <c r="I261" s="187">
        <f t="shared" si="20"/>
        <v>0</v>
      </c>
      <c r="J261" s="187">
        <f t="shared" si="20"/>
        <v>0</v>
      </c>
      <c r="K261" s="25">
        <f t="shared" si="21"/>
        <v>0</v>
      </c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</row>
    <row r="262" spans="1:121" s="52" customFormat="1" ht="12.75">
      <c r="A262" s="18"/>
      <c r="B262" s="43" t="s">
        <v>16</v>
      </c>
      <c r="C262" s="35" t="s">
        <v>56</v>
      </c>
      <c r="D262" s="186">
        <v>5.7</v>
      </c>
      <c r="E262" s="24" t="s">
        <v>8</v>
      </c>
      <c r="F262" s="37"/>
      <c r="G262" s="37"/>
      <c r="H262" s="25">
        <f t="shared" si="19"/>
        <v>0</v>
      </c>
      <c r="I262" s="187">
        <f t="shared" si="20"/>
        <v>0</v>
      </c>
      <c r="J262" s="187">
        <f t="shared" si="20"/>
        <v>0</v>
      </c>
      <c r="K262" s="25">
        <f t="shared" si="21"/>
        <v>0</v>
      </c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</row>
    <row r="263" spans="1:121" s="52" customFormat="1" ht="25.5">
      <c r="A263" s="18"/>
      <c r="B263" s="43" t="s">
        <v>68</v>
      </c>
      <c r="C263" s="35" t="s">
        <v>107</v>
      </c>
      <c r="D263" s="186">
        <v>2.5</v>
      </c>
      <c r="E263" s="24" t="s">
        <v>8</v>
      </c>
      <c r="F263" s="37"/>
      <c r="G263" s="37"/>
      <c r="H263" s="25">
        <f>SUM(F263,G263)*D263</f>
        <v>0</v>
      </c>
      <c r="I263" s="187">
        <f t="shared" si="20"/>
        <v>0</v>
      </c>
      <c r="J263" s="187">
        <f t="shared" si="20"/>
        <v>0</v>
      </c>
      <c r="K263" s="25">
        <f t="shared" si="21"/>
        <v>0</v>
      </c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</row>
    <row r="264" spans="1:121" s="52" customFormat="1" ht="38.25">
      <c r="A264" s="18"/>
      <c r="B264" s="43" t="s">
        <v>177</v>
      </c>
      <c r="C264" s="35" t="s">
        <v>17</v>
      </c>
      <c r="D264" s="186">
        <v>1</v>
      </c>
      <c r="E264" s="24" t="s">
        <v>11</v>
      </c>
      <c r="F264" s="37"/>
      <c r="G264" s="37"/>
      <c r="H264" s="25">
        <f t="shared" si="19"/>
        <v>0</v>
      </c>
      <c r="I264" s="187">
        <f t="shared" si="20"/>
        <v>0</v>
      </c>
      <c r="J264" s="187">
        <f t="shared" si="20"/>
        <v>0</v>
      </c>
      <c r="K264" s="25">
        <f t="shared" si="21"/>
        <v>0</v>
      </c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</row>
    <row r="265" spans="1:121" s="52" customFormat="1" ht="12.75">
      <c r="A265" s="18"/>
      <c r="B265" s="42" t="s">
        <v>13</v>
      </c>
      <c r="C265" s="1" t="s">
        <v>67</v>
      </c>
      <c r="D265" s="186"/>
      <c r="E265" s="3"/>
      <c r="F265" s="20"/>
      <c r="G265" s="20"/>
      <c r="H265" s="21"/>
      <c r="I265" s="187"/>
      <c r="J265" s="187"/>
      <c r="K265" s="25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</row>
    <row r="266" spans="1:121" s="4" customFormat="1" ht="12.75">
      <c r="A266" s="22"/>
      <c r="B266" s="77" t="s">
        <v>14</v>
      </c>
      <c r="C266" s="201" t="s">
        <v>65</v>
      </c>
      <c r="D266" s="186">
        <v>4</v>
      </c>
      <c r="E266" s="31" t="s">
        <v>11</v>
      </c>
      <c r="F266" s="55" t="s">
        <v>19</v>
      </c>
      <c r="G266" s="240"/>
      <c r="H266" s="203">
        <f>SUM(F266:G266)*D266</f>
        <v>0</v>
      </c>
      <c r="I266" s="55" t="s">
        <v>19</v>
      </c>
      <c r="J266" s="187">
        <f t="shared" si="20"/>
        <v>0</v>
      </c>
      <c r="K266" s="25">
        <f t="shared" si="21"/>
        <v>0</v>
      </c>
      <c r="L266" s="7"/>
      <c r="M266" s="51"/>
      <c r="N266" s="51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</row>
    <row r="267" spans="1:121" s="3" customFormat="1" ht="12.75">
      <c r="A267" s="18"/>
      <c r="B267" s="61" t="s">
        <v>21</v>
      </c>
      <c r="C267" s="27" t="s">
        <v>31</v>
      </c>
      <c r="D267" s="186"/>
      <c r="E267" s="28"/>
      <c r="F267" s="20"/>
      <c r="G267" s="20"/>
      <c r="H267" s="29"/>
      <c r="I267" s="187"/>
      <c r="J267" s="187"/>
      <c r="K267" s="25"/>
      <c r="L267" s="6"/>
      <c r="M267" s="51"/>
      <c r="N267" s="51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</row>
    <row r="268" spans="1:121" s="4" customFormat="1" ht="38.25">
      <c r="A268" s="26"/>
      <c r="B268" s="73" t="s">
        <v>22</v>
      </c>
      <c r="C268" s="74" t="s">
        <v>89</v>
      </c>
      <c r="D268" s="186">
        <v>12</v>
      </c>
      <c r="E268" s="69" t="s">
        <v>11</v>
      </c>
      <c r="F268" s="38"/>
      <c r="G268" s="38"/>
      <c r="H268" s="36">
        <f>SUM(F268,G268)*D268</f>
        <v>0</v>
      </c>
      <c r="I268" s="187">
        <f t="shared" si="20"/>
        <v>0</v>
      </c>
      <c r="J268" s="187">
        <f t="shared" si="20"/>
        <v>0</v>
      </c>
      <c r="K268" s="25">
        <f t="shared" si="21"/>
        <v>0</v>
      </c>
      <c r="L268" s="7"/>
      <c r="M268" s="51"/>
      <c r="N268" s="51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</row>
    <row r="269" spans="1:121" s="4" customFormat="1" ht="38.25">
      <c r="A269" s="66"/>
      <c r="B269" s="73" t="s">
        <v>23</v>
      </c>
      <c r="C269" s="74" t="s">
        <v>64</v>
      </c>
      <c r="D269" s="186">
        <v>8</v>
      </c>
      <c r="E269" s="69" t="s">
        <v>11</v>
      </c>
      <c r="F269" s="38"/>
      <c r="G269" s="38"/>
      <c r="H269" s="36">
        <f>SUM(F269,G269)*D269</f>
        <v>0</v>
      </c>
      <c r="I269" s="187">
        <f t="shared" si="20"/>
        <v>0</v>
      </c>
      <c r="J269" s="187">
        <f t="shared" si="20"/>
        <v>0</v>
      </c>
      <c r="K269" s="25">
        <f t="shared" si="21"/>
        <v>0</v>
      </c>
      <c r="L269" s="7"/>
      <c r="M269" s="51"/>
      <c r="N269" s="51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</row>
    <row r="270" spans="1:121" s="4" customFormat="1" ht="38.25">
      <c r="A270" s="66"/>
      <c r="B270" s="73" t="s">
        <v>24</v>
      </c>
      <c r="C270" s="35" t="s">
        <v>324</v>
      </c>
      <c r="D270" s="186">
        <v>2</v>
      </c>
      <c r="E270" s="69" t="s">
        <v>11</v>
      </c>
      <c r="F270" s="38"/>
      <c r="G270" s="38"/>
      <c r="H270" s="36">
        <f>SUM(F270,G270)*D270</f>
        <v>0</v>
      </c>
      <c r="I270" s="187">
        <f t="shared" si="20"/>
        <v>0</v>
      </c>
      <c r="J270" s="187">
        <f t="shared" si="20"/>
        <v>0</v>
      </c>
      <c r="K270" s="25">
        <f t="shared" si="21"/>
        <v>0</v>
      </c>
      <c r="L270" s="7"/>
      <c r="M270" s="51"/>
      <c r="N270" s="51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</row>
    <row r="271" spans="1:121" s="4" customFormat="1" ht="12.75">
      <c r="A271" s="76"/>
      <c r="B271" s="61" t="s">
        <v>35</v>
      </c>
      <c r="C271" s="2" t="s">
        <v>92</v>
      </c>
      <c r="D271" s="186"/>
      <c r="E271" s="28"/>
      <c r="F271" s="62"/>
      <c r="G271" s="62"/>
      <c r="H271" s="63"/>
      <c r="I271" s="187"/>
      <c r="J271" s="187"/>
      <c r="K271" s="25"/>
      <c r="L271" s="7"/>
      <c r="M271" s="51"/>
      <c r="N271" s="51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</row>
    <row r="272" spans="1:121" s="3" customFormat="1" ht="51">
      <c r="A272" s="95"/>
      <c r="B272" s="78" t="s">
        <v>32</v>
      </c>
      <c r="C272" s="35" t="s">
        <v>93</v>
      </c>
      <c r="D272" s="186">
        <v>12</v>
      </c>
      <c r="E272" s="31" t="s">
        <v>11</v>
      </c>
      <c r="F272" s="88"/>
      <c r="G272" s="88"/>
      <c r="H272" s="36">
        <f>SUM(F272,G272)*D272</f>
        <v>0</v>
      </c>
      <c r="I272" s="187">
        <f t="shared" si="20"/>
        <v>0</v>
      </c>
      <c r="J272" s="187">
        <f t="shared" si="20"/>
        <v>0</v>
      </c>
      <c r="K272" s="25">
        <f t="shared" si="21"/>
        <v>0</v>
      </c>
      <c r="L272" s="6"/>
      <c r="M272" s="51"/>
      <c r="N272" s="51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</row>
    <row r="273" spans="1:121" s="4" customFormat="1" ht="12.75">
      <c r="A273" s="66"/>
      <c r="B273" s="67" t="s">
        <v>37</v>
      </c>
      <c r="C273" s="68" t="s">
        <v>86</v>
      </c>
      <c r="D273" s="186"/>
      <c r="E273" s="69"/>
      <c r="F273" s="70"/>
      <c r="G273" s="10"/>
      <c r="H273" s="71"/>
      <c r="I273" s="187"/>
      <c r="J273" s="187"/>
      <c r="K273" s="25"/>
      <c r="L273" s="7"/>
      <c r="M273" s="51"/>
      <c r="N273" s="51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</row>
    <row r="274" spans="1:121" s="4" customFormat="1" ht="25.5">
      <c r="A274" s="66"/>
      <c r="B274" s="73" t="s">
        <v>34</v>
      </c>
      <c r="C274" s="74" t="s">
        <v>74</v>
      </c>
      <c r="D274" s="186">
        <v>1</v>
      </c>
      <c r="E274" s="75" t="s">
        <v>11</v>
      </c>
      <c r="F274" s="55" t="s">
        <v>19</v>
      </c>
      <c r="G274" s="39"/>
      <c r="H274" s="65">
        <f>SUM(F274,G274)*D274</f>
        <v>0</v>
      </c>
      <c r="I274" s="55" t="s">
        <v>19</v>
      </c>
      <c r="J274" s="187">
        <f t="shared" si="20"/>
        <v>0</v>
      </c>
      <c r="K274" s="25">
        <f t="shared" si="21"/>
        <v>0</v>
      </c>
      <c r="L274" s="7"/>
      <c r="M274" s="51"/>
      <c r="N274" s="51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</row>
    <row r="275" spans="1:121" s="4" customFormat="1" ht="12.75">
      <c r="A275" s="95"/>
      <c r="B275" s="73" t="s">
        <v>66</v>
      </c>
      <c r="C275" s="74" t="s">
        <v>96</v>
      </c>
      <c r="D275" s="186">
        <v>3</v>
      </c>
      <c r="E275" s="31" t="s">
        <v>11</v>
      </c>
      <c r="F275" s="38"/>
      <c r="G275" s="38"/>
      <c r="H275" s="65">
        <f>SUM(F275,G275)*D275</f>
        <v>0</v>
      </c>
      <c r="I275" s="187">
        <f t="shared" si="20"/>
        <v>0</v>
      </c>
      <c r="J275" s="187">
        <f t="shared" si="20"/>
        <v>0</v>
      </c>
      <c r="K275" s="25">
        <f t="shared" si="21"/>
        <v>0</v>
      </c>
      <c r="L275" s="7"/>
      <c r="M275" s="51"/>
      <c r="N275" s="51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</row>
    <row r="276" spans="1:14" s="115" customFormat="1" ht="12.75">
      <c r="A276" s="26"/>
      <c r="B276" s="61" t="s">
        <v>187</v>
      </c>
      <c r="C276" s="27" t="s">
        <v>26</v>
      </c>
      <c r="D276" s="186"/>
      <c r="E276" s="28"/>
      <c r="F276" s="20"/>
      <c r="G276" s="20"/>
      <c r="H276" s="29"/>
      <c r="I276" s="187"/>
      <c r="J276" s="187"/>
      <c r="K276" s="25"/>
      <c r="M276" s="51"/>
      <c r="N276" s="51"/>
    </row>
    <row r="277" spans="1:121" s="4" customFormat="1" ht="12.75">
      <c r="A277" s="26"/>
      <c r="B277" s="44" t="s">
        <v>69</v>
      </c>
      <c r="C277" s="30" t="s">
        <v>27</v>
      </c>
      <c r="D277" s="186">
        <v>40</v>
      </c>
      <c r="E277" s="31" t="s">
        <v>8</v>
      </c>
      <c r="F277" s="39"/>
      <c r="G277" s="39"/>
      <c r="H277" s="32">
        <f>SUM(F277,G277)*D277</f>
        <v>0</v>
      </c>
      <c r="I277" s="187">
        <f t="shared" si="20"/>
        <v>0</v>
      </c>
      <c r="J277" s="187">
        <f t="shared" si="20"/>
        <v>0</v>
      </c>
      <c r="K277" s="25">
        <f t="shared" si="21"/>
        <v>0</v>
      </c>
      <c r="L277" s="7"/>
      <c r="M277" s="51"/>
      <c r="N277" s="51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</row>
    <row r="278" spans="1:121" s="4" customFormat="1" ht="12.75">
      <c r="A278" s="26"/>
      <c r="B278" s="44" t="s">
        <v>70</v>
      </c>
      <c r="C278" s="30" t="s">
        <v>28</v>
      </c>
      <c r="D278" s="186">
        <v>40</v>
      </c>
      <c r="E278" s="31" t="s">
        <v>8</v>
      </c>
      <c r="F278" s="39"/>
      <c r="G278" s="39"/>
      <c r="H278" s="32">
        <f>SUM(F278,G278)*D278</f>
        <v>0</v>
      </c>
      <c r="I278" s="187">
        <f t="shared" si="20"/>
        <v>0</v>
      </c>
      <c r="J278" s="187">
        <f t="shared" si="20"/>
        <v>0</v>
      </c>
      <c r="K278" s="25">
        <f t="shared" si="21"/>
        <v>0</v>
      </c>
      <c r="L278" s="7"/>
      <c r="M278" s="51"/>
      <c r="N278" s="51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</row>
    <row r="279" spans="1:121" s="4" customFormat="1" ht="12.75">
      <c r="A279" s="26"/>
      <c r="B279" s="61" t="s">
        <v>188</v>
      </c>
      <c r="C279" s="27" t="s">
        <v>114</v>
      </c>
      <c r="D279" s="186"/>
      <c r="E279" s="28"/>
      <c r="F279" s="20"/>
      <c r="G279" s="20"/>
      <c r="H279" s="29"/>
      <c r="I279" s="187"/>
      <c r="J279" s="187"/>
      <c r="K279" s="25"/>
      <c r="L279" s="7"/>
      <c r="M279" s="51"/>
      <c r="N279" s="51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</row>
    <row r="280" spans="1:121" s="72" customFormat="1" ht="12.75">
      <c r="A280" s="192"/>
      <c r="B280" s="193" t="s">
        <v>179</v>
      </c>
      <c r="C280" s="1" t="s">
        <v>44</v>
      </c>
      <c r="D280" s="186"/>
      <c r="E280" s="49"/>
      <c r="F280" s="84"/>
      <c r="G280" s="84"/>
      <c r="H280" s="85"/>
      <c r="I280" s="187"/>
      <c r="J280" s="187"/>
      <c r="K280" s="25"/>
      <c r="L280" s="6"/>
      <c r="M280" s="51"/>
      <c r="N280" s="51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</row>
    <row r="281" spans="1:14" s="64" customFormat="1" ht="15">
      <c r="A281" s="192"/>
      <c r="B281" s="23" t="s">
        <v>192</v>
      </c>
      <c r="C281" s="54" t="s">
        <v>46</v>
      </c>
      <c r="D281" s="186">
        <v>1</v>
      </c>
      <c r="E281" s="24" t="s">
        <v>11</v>
      </c>
      <c r="F281" s="55" t="s">
        <v>19</v>
      </c>
      <c r="G281" s="238"/>
      <c r="H281" s="25">
        <f>SUM(F281,G281)*D281</f>
        <v>0</v>
      </c>
      <c r="I281" s="55" t="s">
        <v>19</v>
      </c>
      <c r="J281" s="187">
        <f t="shared" si="20"/>
        <v>0</v>
      </c>
      <c r="K281" s="25">
        <f t="shared" si="21"/>
        <v>0</v>
      </c>
      <c r="M281" s="51"/>
      <c r="N281" s="51"/>
    </row>
    <row r="282" spans="1:121" s="72" customFormat="1" ht="12.75">
      <c r="A282" s="192"/>
      <c r="B282" s="23" t="s">
        <v>193</v>
      </c>
      <c r="C282" s="54" t="s">
        <v>164</v>
      </c>
      <c r="D282" s="186">
        <v>1</v>
      </c>
      <c r="E282" s="24" t="s">
        <v>11</v>
      </c>
      <c r="F282" s="55" t="s">
        <v>19</v>
      </c>
      <c r="G282" s="238"/>
      <c r="H282" s="25">
        <f>SUM(F282,G282)*D282</f>
        <v>0</v>
      </c>
      <c r="I282" s="55" t="s">
        <v>19</v>
      </c>
      <c r="J282" s="187">
        <f t="shared" si="20"/>
        <v>0</v>
      </c>
      <c r="K282" s="25">
        <f t="shared" si="21"/>
        <v>0</v>
      </c>
      <c r="L282" s="6"/>
      <c r="M282" s="51"/>
      <c r="N282" s="51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</row>
    <row r="283" spans="1:121" s="72" customFormat="1" ht="12.75">
      <c r="A283" s="192"/>
      <c r="B283" s="23" t="s">
        <v>194</v>
      </c>
      <c r="C283" s="54" t="s">
        <v>47</v>
      </c>
      <c r="D283" s="186">
        <v>1</v>
      </c>
      <c r="E283" s="24" t="s">
        <v>11</v>
      </c>
      <c r="F283" s="55" t="s">
        <v>19</v>
      </c>
      <c r="G283" s="238"/>
      <c r="H283" s="25">
        <f>SUM(F283,G283)*D283</f>
        <v>0</v>
      </c>
      <c r="I283" s="55" t="s">
        <v>19</v>
      </c>
      <c r="J283" s="187">
        <f t="shared" si="20"/>
        <v>0</v>
      </c>
      <c r="K283" s="25">
        <f t="shared" si="21"/>
        <v>0</v>
      </c>
      <c r="L283" s="6"/>
      <c r="M283" s="51"/>
      <c r="N283" s="51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</row>
    <row r="284" spans="1:14" s="64" customFormat="1" ht="25.5">
      <c r="A284" s="192"/>
      <c r="B284" s="23" t="s">
        <v>195</v>
      </c>
      <c r="C284" s="194" t="s">
        <v>49</v>
      </c>
      <c r="D284" s="186">
        <v>12</v>
      </c>
      <c r="E284" s="8" t="s">
        <v>20</v>
      </c>
      <c r="F284" s="239"/>
      <c r="G284" s="239"/>
      <c r="H284" s="195">
        <f>SUM(F284:G284)*D284</f>
        <v>0</v>
      </c>
      <c r="I284" s="187">
        <f t="shared" si="20"/>
        <v>0</v>
      </c>
      <c r="J284" s="187">
        <f t="shared" si="20"/>
        <v>0</v>
      </c>
      <c r="K284" s="25">
        <f t="shared" si="21"/>
        <v>0</v>
      </c>
      <c r="M284" s="51"/>
      <c r="N284" s="51"/>
    </row>
    <row r="285" spans="1:14" s="64" customFormat="1" ht="15">
      <c r="A285" s="192"/>
      <c r="B285" s="23" t="s">
        <v>196</v>
      </c>
      <c r="C285" s="194" t="s">
        <v>48</v>
      </c>
      <c r="D285" s="186">
        <v>1</v>
      </c>
      <c r="E285" s="24" t="s">
        <v>11</v>
      </c>
      <c r="F285" s="239"/>
      <c r="G285" s="239"/>
      <c r="H285" s="195">
        <f>SUM(F285:G285)*D285</f>
        <v>0</v>
      </c>
      <c r="I285" s="187">
        <f t="shared" si="20"/>
        <v>0</v>
      </c>
      <c r="J285" s="187">
        <f t="shared" si="20"/>
        <v>0</v>
      </c>
      <c r="K285" s="25">
        <f t="shared" si="21"/>
        <v>0</v>
      </c>
      <c r="M285" s="51"/>
      <c r="N285" s="51"/>
    </row>
    <row r="286" spans="1:121" s="4" customFormat="1" ht="12.75">
      <c r="A286" s="192"/>
      <c r="B286" s="23" t="s">
        <v>197</v>
      </c>
      <c r="C286" s="194" t="s">
        <v>165</v>
      </c>
      <c r="D286" s="186">
        <v>1</v>
      </c>
      <c r="E286" s="24" t="s">
        <v>11</v>
      </c>
      <c r="F286" s="239"/>
      <c r="G286" s="239"/>
      <c r="H286" s="195">
        <f>SUM(F286:G286)*D286</f>
        <v>0</v>
      </c>
      <c r="I286" s="187">
        <f t="shared" si="20"/>
        <v>0</v>
      </c>
      <c r="J286" s="187">
        <f t="shared" si="20"/>
        <v>0</v>
      </c>
      <c r="K286" s="25">
        <f t="shared" si="21"/>
        <v>0</v>
      </c>
      <c r="L286" s="7"/>
      <c r="M286" s="51"/>
      <c r="N286" s="51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</row>
    <row r="287" spans="1:121" s="4" customFormat="1" ht="38.25">
      <c r="A287" s="192"/>
      <c r="B287" s="23" t="s">
        <v>198</v>
      </c>
      <c r="C287" s="194" t="s">
        <v>166</v>
      </c>
      <c r="D287" s="186">
        <v>6</v>
      </c>
      <c r="E287" s="24" t="s">
        <v>11</v>
      </c>
      <c r="F287" s="239"/>
      <c r="G287" s="239"/>
      <c r="H287" s="195">
        <f>SUM(F287:G287)*D287</f>
        <v>0</v>
      </c>
      <c r="I287" s="187">
        <f t="shared" si="20"/>
        <v>0</v>
      </c>
      <c r="J287" s="187">
        <f t="shared" si="20"/>
        <v>0</v>
      </c>
      <c r="K287" s="25">
        <f t="shared" si="21"/>
        <v>0</v>
      </c>
      <c r="L287" s="7"/>
      <c r="M287" s="51"/>
      <c r="N287" s="51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</row>
    <row r="288" spans="1:14" s="64" customFormat="1" ht="15">
      <c r="A288" s="192"/>
      <c r="B288" s="23" t="s">
        <v>199</v>
      </c>
      <c r="C288" s="23" t="s">
        <v>167</v>
      </c>
      <c r="D288" s="186">
        <v>300</v>
      </c>
      <c r="E288" s="24" t="s">
        <v>20</v>
      </c>
      <c r="F288" s="37"/>
      <c r="G288" s="37"/>
      <c r="H288" s="25">
        <f>SUM(F288,G288)*D288</f>
        <v>0</v>
      </c>
      <c r="I288" s="187">
        <f t="shared" si="20"/>
        <v>0</v>
      </c>
      <c r="J288" s="187">
        <f t="shared" si="20"/>
        <v>0</v>
      </c>
      <c r="K288" s="25">
        <f t="shared" si="21"/>
        <v>0</v>
      </c>
      <c r="M288" s="51"/>
      <c r="N288" s="51"/>
    </row>
    <row r="289" spans="1:121" s="52" customFormat="1" ht="12.75">
      <c r="A289" s="192"/>
      <c r="B289" s="23" t="s">
        <v>200</v>
      </c>
      <c r="C289" s="23" t="s">
        <v>50</v>
      </c>
      <c r="D289" s="186">
        <v>50</v>
      </c>
      <c r="E289" s="24" t="s">
        <v>20</v>
      </c>
      <c r="F289" s="37"/>
      <c r="G289" s="37"/>
      <c r="H289" s="25">
        <f>SUM(F289,G289)*D289</f>
        <v>0</v>
      </c>
      <c r="I289" s="187">
        <f t="shared" si="20"/>
        <v>0</v>
      </c>
      <c r="J289" s="187">
        <f t="shared" si="20"/>
        <v>0</v>
      </c>
      <c r="K289" s="25">
        <f t="shared" si="21"/>
        <v>0</v>
      </c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  <c r="DO289" s="51"/>
      <c r="DP289" s="51"/>
      <c r="DQ289" s="51"/>
    </row>
    <row r="290" spans="1:121" s="52" customFormat="1" ht="12.75">
      <c r="A290" s="192"/>
      <c r="B290" s="23" t="s">
        <v>201</v>
      </c>
      <c r="C290" s="23" t="s">
        <v>39</v>
      </c>
      <c r="D290" s="186">
        <v>22</v>
      </c>
      <c r="E290" s="24" t="s">
        <v>11</v>
      </c>
      <c r="F290" s="37"/>
      <c r="G290" s="37"/>
      <c r="H290" s="25">
        <f>SUM(F290,G290)*D290</f>
        <v>0</v>
      </c>
      <c r="I290" s="187">
        <f t="shared" si="20"/>
        <v>0</v>
      </c>
      <c r="J290" s="187">
        <f t="shared" si="20"/>
        <v>0</v>
      </c>
      <c r="K290" s="25">
        <f t="shared" si="21"/>
        <v>0</v>
      </c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1"/>
      <c r="DP290" s="51"/>
      <c r="DQ290" s="51"/>
    </row>
    <row r="291" spans="1:121" s="52" customFormat="1" ht="12.75">
      <c r="A291" s="192"/>
      <c r="B291" s="23" t="s">
        <v>202</v>
      </c>
      <c r="C291" s="23" t="s">
        <v>51</v>
      </c>
      <c r="D291" s="186">
        <v>2</v>
      </c>
      <c r="E291" s="24" t="s">
        <v>11</v>
      </c>
      <c r="F291" s="37"/>
      <c r="G291" s="37"/>
      <c r="H291" s="25">
        <f>SUM(F291,G291)*D291</f>
        <v>0</v>
      </c>
      <c r="I291" s="187">
        <f t="shared" si="20"/>
        <v>0</v>
      </c>
      <c r="J291" s="187">
        <f t="shared" si="20"/>
        <v>0</v>
      </c>
      <c r="K291" s="25">
        <f t="shared" si="21"/>
        <v>0</v>
      </c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  <c r="DO291" s="51"/>
      <c r="DP291" s="51"/>
      <c r="DQ291" s="51"/>
    </row>
    <row r="292" spans="1:121" s="52" customFormat="1" ht="12.75">
      <c r="A292" s="192"/>
      <c r="B292" s="23" t="s">
        <v>203</v>
      </c>
      <c r="C292" s="23" t="s">
        <v>168</v>
      </c>
      <c r="D292" s="186">
        <v>1</v>
      </c>
      <c r="E292" s="24" t="s">
        <v>11</v>
      </c>
      <c r="F292" s="37"/>
      <c r="G292" s="37"/>
      <c r="H292" s="25">
        <f>SUM(F292,G292)*D292</f>
        <v>0</v>
      </c>
      <c r="I292" s="187">
        <f t="shared" si="20"/>
        <v>0</v>
      </c>
      <c r="J292" s="187">
        <f t="shared" si="20"/>
        <v>0</v>
      </c>
      <c r="K292" s="25">
        <f t="shared" si="21"/>
        <v>0</v>
      </c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  <c r="DO292" s="51"/>
      <c r="DP292" s="51"/>
      <c r="DQ292" s="51"/>
    </row>
    <row r="293" spans="1:121" s="52" customFormat="1" ht="25.5">
      <c r="A293" s="215"/>
      <c r="B293" s="23" t="s">
        <v>230</v>
      </c>
      <c r="C293" s="216" t="s">
        <v>158</v>
      </c>
      <c r="D293" s="186">
        <v>5</v>
      </c>
      <c r="E293" s="24" t="s">
        <v>11</v>
      </c>
      <c r="F293" s="82"/>
      <c r="G293" s="82"/>
      <c r="H293" s="83">
        <f>SUM(F293:G293)*D293</f>
        <v>0</v>
      </c>
      <c r="I293" s="187">
        <f t="shared" si="20"/>
        <v>0</v>
      </c>
      <c r="J293" s="187">
        <f t="shared" si="20"/>
        <v>0</v>
      </c>
      <c r="K293" s="25">
        <f t="shared" si="21"/>
        <v>0</v>
      </c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  <c r="DO293" s="51"/>
      <c r="DP293" s="51"/>
      <c r="DQ293" s="51"/>
    </row>
    <row r="294" spans="1:121" s="52" customFormat="1" ht="12.75">
      <c r="A294" s="192"/>
      <c r="B294" s="204" t="s">
        <v>180</v>
      </c>
      <c r="C294" s="1" t="s">
        <v>174</v>
      </c>
      <c r="D294" s="186"/>
      <c r="E294" s="24"/>
      <c r="F294" s="187"/>
      <c r="G294" s="187"/>
      <c r="H294" s="25"/>
      <c r="I294" s="187"/>
      <c r="J294" s="187"/>
      <c r="K294" s="25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</row>
    <row r="295" spans="1:121" s="52" customFormat="1" ht="12.75">
      <c r="A295" s="192"/>
      <c r="B295" s="23" t="s">
        <v>204</v>
      </c>
      <c r="C295" s="23" t="s">
        <v>169</v>
      </c>
      <c r="D295" s="186">
        <v>40</v>
      </c>
      <c r="E295" s="24" t="s">
        <v>20</v>
      </c>
      <c r="F295" s="37"/>
      <c r="G295" s="37"/>
      <c r="H295" s="25">
        <f aca="true" t="shared" si="22" ref="H295:H301">SUM(F295,G295)*D295</f>
        <v>0</v>
      </c>
      <c r="I295" s="187">
        <f t="shared" si="20"/>
        <v>0</v>
      </c>
      <c r="J295" s="187">
        <f t="shared" si="20"/>
        <v>0</v>
      </c>
      <c r="K295" s="25">
        <f t="shared" si="21"/>
        <v>0</v>
      </c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  <c r="DO295" s="51"/>
      <c r="DP295" s="51"/>
      <c r="DQ295" s="51"/>
    </row>
    <row r="296" spans="1:121" s="52" customFormat="1" ht="12.75">
      <c r="A296" s="192"/>
      <c r="B296" s="23" t="s">
        <v>205</v>
      </c>
      <c r="C296" s="23" t="s">
        <v>39</v>
      </c>
      <c r="D296" s="186">
        <v>18</v>
      </c>
      <c r="E296" s="24" t="s">
        <v>11</v>
      </c>
      <c r="F296" s="37"/>
      <c r="G296" s="37"/>
      <c r="H296" s="25">
        <f t="shared" si="22"/>
        <v>0</v>
      </c>
      <c r="I296" s="187">
        <f t="shared" si="20"/>
        <v>0</v>
      </c>
      <c r="J296" s="187">
        <f t="shared" si="20"/>
        <v>0</v>
      </c>
      <c r="K296" s="25">
        <f t="shared" si="21"/>
        <v>0</v>
      </c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  <c r="DO296" s="51"/>
      <c r="DP296" s="51"/>
      <c r="DQ296" s="51"/>
    </row>
    <row r="297" spans="1:121" s="52" customFormat="1" ht="25.5">
      <c r="A297" s="192"/>
      <c r="B297" s="23" t="s">
        <v>206</v>
      </c>
      <c r="C297" s="35" t="s">
        <v>170</v>
      </c>
      <c r="D297" s="186">
        <v>4</v>
      </c>
      <c r="E297" s="24" t="s">
        <v>11</v>
      </c>
      <c r="F297" s="37"/>
      <c r="G297" s="37"/>
      <c r="H297" s="25">
        <f t="shared" si="22"/>
        <v>0</v>
      </c>
      <c r="I297" s="187">
        <f t="shared" si="20"/>
        <v>0</v>
      </c>
      <c r="J297" s="187">
        <f t="shared" si="20"/>
        <v>0</v>
      </c>
      <c r="K297" s="25">
        <f t="shared" si="21"/>
        <v>0</v>
      </c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  <c r="DO297" s="51"/>
      <c r="DP297" s="51"/>
      <c r="DQ297" s="51"/>
    </row>
    <row r="298" spans="1:121" s="52" customFormat="1" ht="15.75" customHeight="1">
      <c r="A298" s="192"/>
      <c r="B298" s="23" t="s">
        <v>207</v>
      </c>
      <c r="C298" s="35" t="s">
        <v>171</v>
      </c>
      <c r="D298" s="186">
        <v>4</v>
      </c>
      <c r="E298" s="24" t="s">
        <v>11</v>
      </c>
      <c r="F298" s="37"/>
      <c r="G298" s="37"/>
      <c r="H298" s="25">
        <f t="shared" si="22"/>
        <v>0</v>
      </c>
      <c r="I298" s="187">
        <f t="shared" si="20"/>
        <v>0</v>
      </c>
      <c r="J298" s="187">
        <f t="shared" si="20"/>
        <v>0</v>
      </c>
      <c r="K298" s="25">
        <f t="shared" si="21"/>
        <v>0</v>
      </c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  <c r="DO298" s="51"/>
      <c r="DP298" s="51"/>
      <c r="DQ298" s="51"/>
    </row>
    <row r="299" spans="1:121" s="52" customFormat="1" ht="12.75">
      <c r="A299" s="192"/>
      <c r="B299" s="23" t="s">
        <v>208</v>
      </c>
      <c r="C299" s="23" t="s">
        <v>52</v>
      </c>
      <c r="D299" s="186">
        <v>150</v>
      </c>
      <c r="E299" s="24" t="s">
        <v>20</v>
      </c>
      <c r="F299" s="37"/>
      <c r="G299" s="37"/>
      <c r="H299" s="25">
        <f t="shared" si="22"/>
        <v>0</v>
      </c>
      <c r="I299" s="187">
        <f t="shared" si="20"/>
        <v>0</v>
      </c>
      <c r="J299" s="187">
        <f t="shared" si="20"/>
        <v>0</v>
      </c>
      <c r="K299" s="25">
        <f t="shared" si="21"/>
        <v>0</v>
      </c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  <c r="DL299" s="51"/>
      <c r="DM299" s="51"/>
      <c r="DN299" s="51"/>
      <c r="DO299" s="51"/>
      <c r="DP299" s="51"/>
      <c r="DQ299" s="51"/>
    </row>
    <row r="300" spans="1:121" s="52" customFormat="1" ht="12.75">
      <c r="A300" s="192"/>
      <c r="B300" s="23" t="s">
        <v>209</v>
      </c>
      <c r="C300" s="23" t="s">
        <v>172</v>
      </c>
      <c r="D300" s="186">
        <v>2</v>
      </c>
      <c r="E300" s="24" t="s">
        <v>11</v>
      </c>
      <c r="F300" s="37"/>
      <c r="G300" s="37"/>
      <c r="H300" s="25">
        <f t="shared" si="22"/>
        <v>0</v>
      </c>
      <c r="I300" s="187">
        <f t="shared" si="20"/>
        <v>0</v>
      </c>
      <c r="J300" s="187">
        <f t="shared" si="20"/>
        <v>0</v>
      </c>
      <c r="K300" s="25">
        <f t="shared" si="21"/>
        <v>0</v>
      </c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  <c r="DO300" s="51"/>
      <c r="DP300" s="51"/>
      <c r="DQ300" s="51"/>
    </row>
    <row r="301" spans="1:121" s="52" customFormat="1" ht="12.75">
      <c r="A301" s="196"/>
      <c r="B301" s="23" t="s">
        <v>210</v>
      </c>
      <c r="C301" s="23" t="s">
        <v>173</v>
      </c>
      <c r="D301" s="186">
        <v>2</v>
      </c>
      <c r="E301" s="24" t="s">
        <v>11</v>
      </c>
      <c r="F301" s="37"/>
      <c r="G301" s="37"/>
      <c r="H301" s="25">
        <f t="shared" si="22"/>
        <v>0</v>
      </c>
      <c r="I301" s="187">
        <f t="shared" si="20"/>
        <v>0</v>
      </c>
      <c r="J301" s="187">
        <f t="shared" si="20"/>
        <v>0</v>
      </c>
      <c r="K301" s="25">
        <f t="shared" si="21"/>
        <v>0</v>
      </c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  <c r="DL301" s="51"/>
      <c r="DM301" s="51"/>
      <c r="DN301" s="51"/>
      <c r="DO301" s="51"/>
      <c r="DP301" s="51"/>
      <c r="DQ301" s="51"/>
    </row>
    <row r="302" spans="1:121" s="52" customFormat="1" ht="25.5">
      <c r="A302" s="26"/>
      <c r="B302" s="217" t="s">
        <v>181</v>
      </c>
      <c r="C302" s="27" t="s">
        <v>115</v>
      </c>
      <c r="D302" s="186"/>
      <c r="E302" s="53"/>
      <c r="F302" s="80"/>
      <c r="G302" s="80"/>
      <c r="H302" s="81"/>
      <c r="I302" s="187"/>
      <c r="J302" s="187"/>
      <c r="K302" s="25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  <c r="DL302" s="51"/>
      <c r="DM302" s="51"/>
      <c r="DN302" s="51"/>
      <c r="DO302" s="51"/>
      <c r="DP302" s="51"/>
      <c r="DQ302" s="51"/>
    </row>
    <row r="303" spans="1:121" s="4" customFormat="1" ht="12.75">
      <c r="A303" s="218"/>
      <c r="B303" s="219" t="s">
        <v>212</v>
      </c>
      <c r="C303" s="220" t="s">
        <v>43</v>
      </c>
      <c r="D303" s="186">
        <v>1800</v>
      </c>
      <c r="E303" s="212" t="s">
        <v>20</v>
      </c>
      <c r="F303" s="237"/>
      <c r="G303" s="237"/>
      <c r="H303" s="221">
        <f>(F303+G303)*D303</f>
        <v>0</v>
      </c>
      <c r="I303" s="187">
        <f aca="true" t="shared" si="23" ref="I303:J355">TRUNC(F303*(1+$K$4),2)</f>
        <v>0</v>
      </c>
      <c r="J303" s="187">
        <f t="shared" si="23"/>
        <v>0</v>
      </c>
      <c r="K303" s="25">
        <f aca="true" t="shared" si="24" ref="K303:K355">SUM(I303:J303)*D303</f>
        <v>0</v>
      </c>
      <c r="L303" s="7"/>
      <c r="M303" s="51"/>
      <c r="N303" s="51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</row>
    <row r="304" spans="1:121" s="2" customFormat="1" ht="12.75">
      <c r="A304" s="218"/>
      <c r="B304" s="219" t="s">
        <v>213</v>
      </c>
      <c r="C304" s="220" t="s">
        <v>116</v>
      </c>
      <c r="D304" s="186"/>
      <c r="E304" s="212"/>
      <c r="F304" s="189"/>
      <c r="G304" s="189"/>
      <c r="H304" s="221"/>
      <c r="I304" s="187"/>
      <c r="J304" s="187"/>
      <c r="K304" s="25"/>
      <c r="L304" s="5"/>
      <c r="M304" s="51"/>
      <c r="N304" s="51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</row>
    <row r="305" spans="1:121" s="3" customFormat="1" ht="12.75">
      <c r="A305" s="218"/>
      <c r="B305" s="219" t="s">
        <v>318</v>
      </c>
      <c r="C305" s="220" t="s">
        <v>117</v>
      </c>
      <c r="D305" s="186">
        <v>30</v>
      </c>
      <c r="E305" s="212" t="s">
        <v>20</v>
      </c>
      <c r="F305" s="237"/>
      <c r="G305" s="237"/>
      <c r="H305" s="221">
        <f>(F305+G305)*D305</f>
        <v>0</v>
      </c>
      <c r="I305" s="187">
        <f t="shared" si="23"/>
        <v>0</v>
      </c>
      <c r="J305" s="187">
        <f t="shared" si="23"/>
        <v>0</v>
      </c>
      <c r="K305" s="25">
        <f t="shared" si="24"/>
        <v>0</v>
      </c>
      <c r="L305" s="6"/>
      <c r="M305" s="51"/>
      <c r="N305" s="51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</row>
    <row r="306" spans="1:121" s="4" customFormat="1" ht="12.75">
      <c r="A306" s="218"/>
      <c r="B306" s="219" t="s">
        <v>319</v>
      </c>
      <c r="C306" s="220" t="s">
        <v>118</v>
      </c>
      <c r="D306" s="186">
        <v>15</v>
      </c>
      <c r="E306" s="212" t="s">
        <v>20</v>
      </c>
      <c r="F306" s="237"/>
      <c r="G306" s="237"/>
      <c r="H306" s="221">
        <f>SUM(F306,G306)*D306</f>
        <v>0</v>
      </c>
      <c r="I306" s="187">
        <f t="shared" si="23"/>
        <v>0</v>
      </c>
      <c r="J306" s="187">
        <f t="shared" si="23"/>
        <v>0</v>
      </c>
      <c r="K306" s="25">
        <f t="shared" si="24"/>
        <v>0</v>
      </c>
      <c r="L306" s="7"/>
      <c r="M306" s="51"/>
      <c r="N306" s="51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</row>
    <row r="307" spans="1:121" s="4" customFormat="1" ht="12.75">
      <c r="A307" s="218"/>
      <c r="B307" s="219" t="s">
        <v>214</v>
      </c>
      <c r="C307" s="220" t="s">
        <v>120</v>
      </c>
      <c r="D307" s="186"/>
      <c r="E307" s="212"/>
      <c r="F307" s="189"/>
      <c r="G307" s="189"/>
      <c r="H307" s="221"/>
      <c r="I307" s="187"/>
      <c r="J307" s="187"/>
      <c r="K307" s="25"/>
      <c r="L307" s="7"/>
      <c r="M307" s="51"/>
      <c r="N307" s="51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</row>
    <row r="308" spans="1:121" s="4" customFormat="1" ht="12.75">
      <c r="A308" s="218"/>
      <c r="B308" s="219" t="s">
        <v>320</v>
      </c>
      <c r="C308" s="220" t="s">
        <v>121</v>
      </c>
      <c r="D308" s="186">
        <v>10</v>
      </c>
      <c r="E308" s="24" t="s">
        <v>11</v>
      </c>
      <c r="F308" s="237"/>
      <c r="G308" s="237"/>
      <c r="H308" s="221">
        <f>(F308+G308)*D308</f>
        <v>0</v>
      </c>
      <c r="I308" s="187">
        <f t="shared" si="23"/>
        <v>0</v>
      </c>
      <c r="J308" s="187">
        <f t="shared" si="23"/>
        <v>0</v>
      </c>
      <c r="K308" s="25">
        <f t="shared" si="24"/>
        <v>0</v>
      </c>
      <c r="L308" s="7"/>
      <c r="M308" s="51"/>
      <c r="N308" s="51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</row>
    <row r="309" spans="1:121" s="4" customFormat="1" ht="12.75">
      <c r="A309" s="218"/>
      <c r="B309" s="219" t="s">
        <v>321</v>
      </c>
      <c r="C309" s="220" t="s">
        <v>123</v>
      </c>
      <c r="D309" s="186">
        <v>2</v>
      </c>
      <c r="E309" s="24" t="s">
        <v>11</v>
      </c>
      <c r="F309" s="237"/>
      <c r="G309" s="237"/>
      <c r="H309" s="221">
        <f>SUM(F309,G309)*D309</f>
        <v>0</v>
      </c>
      <c r="I309" s="187">
        <f t="shared" si="23"/>
        <v>0</v>
      </c>
      <c r="J309" s="187">
        <f t="shared" si="23"/>
        <v>0</v>
      </c>
      <c r="K309" s="25">
        <f t="shared" si="24"/>
        <v>0</v>
      </c>
      <c r="L309" s="7"/>
      <c r="M309" s="51"/>
      <c r="N309" s="51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</row>
    <row r="310" spans="1:121" s="4" customFormat="1" ht="25.5">
      <c r="A310" s="222"/>
      <c r="B310" s="223" t="s">
        <v>215</v>
      </c>
      <c r="C310" s="224" t="s">
        <v>176</v>
      </c>
      <c r="D310" s="186">
        <v>10</v>
      </c>
      <c r="E310" s="24" t="s">
        <v>11</v>
      </c>
      <c r="F310" s="86"/>
      <c r="G310" s="86"/>
      <c r="H310" s="87">
        <f>SUM(F310:G310)*D310</f>
        <v>0</v>
      </c>
      <c r="I310" s="187">
        <f t="shared" si="23"/>
        <v>0</v>
      </c>
      <c r="J310" s="187">
        <f t="shared" si="23"/>
        <v>0</v>
      </c>
      <c r="K310" s="25">
        <f t="shared" si="24"/>
        <v>0</v>
      </c>
      <c r="L310" s="7"/>
      <c r="M310" s="51"/>
      <c r="N310" s="51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</row>
    <row r="311" spans="1:121" s="4" customFormat="1" ht="12.75">
      <c r="A311" s="218"/>
      <c r="B311" s="223" t="s">
        <v>216</v>
      </c>
      <c r="C311" s="220" t="s">
        <v>124</v>
      </c>
      <c r="D311" s="186">
        <v>7</v>
      </c>
      <c r="E311" s="212" t="s">
        <v>125</v>
      </c>
      <c r="F311" s="237"/>
      <c r="G311" s="237"/>
      <c r="H311" s="221">
        <f>SUM(F311,G311)*D311</f>
        <v>0</v>
      </c>
      <c r="I311" s="187">
        <f t="shared" si="23"/>
        <v>0</v>
      </c>
      <c r="J311" s="187">
        <f t="shared" si="23"/>
        <v>0</v>
      </c>
      <c r="K311" s="25">
        <f t="shared" si="24"/>
        <v>0</v>
      </c>
      <c r="L311" s="7"/>
      <c r="M311" s="51"/>
      <c r="N311" s="51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</row>
    <row r="312" spans="1:121" s="4" customFormat="1" ht="25.5">
      <c r="A312" s="218"/>
      <c r="B312" s="223" t="s">
        <v>217</v>
      </c>
      <c r="C312" s="220" t="s">
        <v>126</v>
      </c>
      <c r="D312" s="186">
        <v>45</v>
      </c>
      <c r="E312" s="24" t="s">
        <v>11</v>
      </c>
      <c r="F312" s="237"/>
      <c r="G312" s="237"/>
      <c r="H312" s="221">
        <f>SUM(F312:G312)*D312</f>
        <v>0</v>
      </c>
      <c r="I312" s="187">
        <f t="shared" si="23"/>
        <v>0</v>
      </c>
      <c r="J312" s="187">
        <f t="shared" si="23"/>
        <v>0</v>
      </c>
      <c r="K312" s="25">
        <f t="shared" si="24"/>
        <v>0</v>
      </c>
      <c r="L312" s="7"/>
      <c r="M312" s="51"/>
      <c r="N312" s="51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</row>
    <row r="313" spans="1:121" s="4" customFormat="1" ht="25.5">
      <c r="A313" s="218"/>
      <c r="B313" s="223" t="s">
        <v>218</v>
      </c>
      <c r="C313" s="220" t="s">
        <v>178</v>
      </c>
      <c r="D313" s="186">
        <v>15</v>
      </c>
      <c r="E313" s="24" t="s">
        <v>11</v>
      </c>
      <c r="F313" s="237"/>
      <c r="G313" s="237"/>
      <c r="H313" s="221">
        <f>SUM(F313:G313)*D313</f>
        <v>0</v>
      </c>
      <c r="I313" s="187">
        <f t="shared" si="23"/>
        <v>0</v>
      </c>
      <c r="J313" s="187">
        <f t="shared" si="23"/>
        <v>0</v>
      </c>
      <c r="K313" s="25">
        <f t="shared" si="24"/>
        <v>0</v>
      </c>
      <c r="L313" s="7"/>
      <c r="M313" s="51"/>
      <c r="N313" s="51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</row>
    <row r="314" spans="1:121" s="4" customFormat="1" ht="25.5">
      <c r="A314" s="218"/>
      <c r="B314" s="223" t="s">
        <v>219</v>
      </c>
      <c r="C314" s="220" t="s">
        <v>45</v>
      </c>
      <c r="D314" s="186">
        <v>6</v>
      </c>
      <c r="E314" s="24" t="s">
        <v>11</v>
      </c>
      <c r="F314" s="237"/>
      <c r="G314" s="237"/>
      <c r="H314" s="221">
        <f>SUM(F314:G314)*D314</f>
        <v>0</v>
      </c>
      <c r="I314" s="187">
        <f t="shared" si="23"/>
        <v>0</v>
      </c>
      <c r="J314" s="187">
        <f t="shared" si="23"/>
        <v>0</v>
      </c>
      <c r="K314" s="25">
        <f t="shared" si="24"/>
        <v>0</v>
      </c>
      <c r="L314" s="7"/>
      <c r="M314" s="51"/>
      <c r="N314" s="51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</row>
    <row r="315" spans="1:121" s="4" customFormat="1" ht="25.5">
      <c r="A315" s="218"/>
      <c r="B315" s="223" t="s">
        <v>220</v>
      </c>
      <c r="C315" s="220" t="s">
        <v>127</v>
      </c>
      <c r="D315" s="186">
        <v>35</v>
      </c>
      <c r="E315" s="24" t="s">
        <v>11</v>
      </c>
      <c r="F315" s="237"/>
      <c r="G315" s="237"/>
      <c r="H315" s="221">
        <f>SUM(F315:G315)*D315</f>
        <v>0</v>
      </c>
      <c r="I315" s="187">
        <f t="shared" si="23"/>
        <v>0</v>
      </c>
      <c r="J315" s="187">
        <f t="shared" si="23"/>
        <v>0</v>
      </c>
      <c r="K315" s="25">
        <f t="shared" si="24"/>
        <v>0</v>
      </c>
      <c r="L315" s="7"/>
      <c r="M315" s="51"/>
      <c r="N315" s="51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</row>
    <row r="316" spans="1:14" s="64" customFormat="1" ht="51">
      <c r="A316" s="218"/>
      <c r="B316" s="223" t="s">
        <v>221</v>
      </c>
      <c r="C316" s="35" t="s">
        <v>63</v>
      </c>
      <c r="D316" s="186">
        <v>16</v>
      </c>
      <c r="E316" s="24" t="s">
        <v>11</v>
      </c>
      <c r="F316" s="237"/>
      <c r="G316" s="237"/>
      <c r="H316" s="221">
        <f>SUM(F316,G316)*D316</f>
        <v>0</v>
      </c>
      <c r="I316" s="187">
        <f t="shared" si="23"/>
        <v>0</v>
      </c>
      <c r="J316" s="187">
        <f t="shared" si="23"/>
        <v>0</v>
      </c>
      <c r="K316" s="25">
        <f t="shared" si="24"/>
        <v>0</v>
      </c>
      <c r="M316" s="51"/>
      <c r="N316" s="51"/>
    </row>
    <row r="317" spans="1:14" s="64" customFormat="1" ht="15">
      <c r="A317" s="218"/>
      <c r="B317" s="223" t="s">
        <v>222</v>
      </c>
      <c r="C317" s="220" t="s">
        <v>128</v>
      </c>
      <c r="D317" s="186">
        <v>16</v>
      </c>
      <c r="E317" s="24" t="s">
        <v>11</v>
      </c>
      <c r="F317" s="237"/>
      <c r="G317" s="237"/>
      <c r="H317" s="221">
        <f>(F317+G317)*D317</f>
        <v>0</v>
      </c>
      <c r="I317" s="187">
        <f t="shared" si="23"/>
        <v>0</v>
      </c>
      <c r="J317" s="187">
        <f t="shared" si="23"/>
        <v>0</v>
      </c>
      <c r="K317" s="25">
        <f t="shared" si="24"/>
        <v>0</v>
      </c>
      <c r="M317" s="51"/>
      <c r="N317" s="51"/>
    </row>
    <row r="318" spans="1:121" s="72" customFormat="1" ht="12.75">
      <c r="A318" s="218"/>
      <c r="B318" s="223" t="s">
        <v>223</v>
      </c>
      <c r="C318" s="220" t="s">
        <v>129</v>
      </c>
      <c r="D318" s="186">
        <v>16</v>
      </c>
      <c r="E318" s="24" t="s">
        <v>11</v>
      </c>
      <c r="F318" s="237"/>
      <c r="G318" s="237"/>
      <c r="H318" s="221">
        <f>(F318+G318)*D318</f>
        <v>0</v>
      </c>
      <c r="I318" s="187">
        <f t="shared" si="23"/>
        <v>0</v>
      </c>
      <c r="J318" s="187">
        <f t="shared" si="23"/>
        <v>0</v>
      </c>
      <c r="K318" s="25">
        <f t="shared" si="24"/>
        <v>0</v>
      </c>
      <c r="L318" s="6"/>
      <c r="M318" s="51"/>
      <c r="N318" s="51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</row>
    <row r="319" spans="1:121" s="72" customFormat="1" ht="12.75">
      <c r="A319" s="218"/>
      <c r="B319" s="223" t="s">
        <v>224</v>
      </c>
      <c r="C319" s="220" t="s">
        <v>130</v>
      </c>
      <c r="D319" s="186">
        <v>3</v>
      </c>
      <c r="E319" s="24" t="s">
        <v>11</v>
      </c>
      <c r="F319" s="237"/>
      <c r="G319" s="237"/>
      <c r="H319" s="221">
        <f aca="true" t="shared" si="25" ref="H319:H324">SUM(F319:G319)*D319</f>
        <v>0</v>
      </c>
      <c r="I319" s="187">
        <f t="shared" si="23"/>
        <v>0</v>
      </c>
      <c r="J319" s="187">
        <f t="shared" si="23"/>
        <v>0</v>
      </c>
      <c r="K319" s="25">
        <f t="shared" si="24"/>
        <v>0</v>
      </c>
      <c r="L319" s="6"/>
      <c r="M319" s="51"/>
      <c r="N319" s="51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</row>
    <row r="320" spans="1:14" s="64" customFormat="1" ht="15">
      <c r="A320" s="218"/>
      <c r="B320" s="223" t="s">
        <v>225</v>
      </c>
      <c r="C320" s="220" t="s">
        <v>131</v>
      </c>
      <c r="D320" s="186">
        <v>16</v>
      </c>
      <c r="E320" s="24" t="s">
        <v>11</v>
      </c>
      <c r="F320" s="55" t="s">
        <v>19</v>
      </c>
      <c r="G320" s="237"/>
      <c r="H320" s="221">
        <f t="shared" si="25"/>
        <v>0</v>
      </c>
      <c r="I320" s="55" t="s">
        <v>19</v>
      </c>
      <c r="J320" s="187">
        <f t="shared" si="23"/>
        <v>0</v>
      </c>
      <c r="K320" s="25">
        <f t="shared" si="24"/>
        <v>0</v>
      </c>
      <c r="M320" s="51"/>
      <c r="N320" s="51"/>
    </row>
    <row r="321" spans="1:121" s="4" customFormat="1" ht="25.5">
      <c r="A321" s="218"/>
      <c r="B321" s="223" t="s">
        <v>226</v>
      </c>
      <c r="C321" s="220" t="s">
        <v>132</v>
      </c>
      <c r="D321" s="186">
        <v>16</v>
      </c>
      <c r="E321" s="24" t="s">
        <v>11</v>
      </c>
      <c r="F321" s="55" t="s">
        <v>19</v>
      </c>
      <c r="G321" s="237"/>
      <c r="H321" s="221">
        <f t="shared" si="25"/>
        <v>0</v>
      </c>
      <c r="I321" s="55" t="s">
        <v>19</v>
      </c>
      <c r="J321" s="187">
        <f t="shared" si="23"/>
        <v>0</v>
      </c>
      <c r="K321" s="25">
        <f t="shared" si="24"/>
        <v>0</v>
      </c>
      <c r="L321" s="7"/>
      <c r="M321" s="51"/>
      <c r="N321" s="51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</row>
    <row r="322" spans="1:121" s="4" customFormat="1" ht="12.75">
      <c r="A322" s="218"/>
      <c r="B322" s="223" t="s">
        <v>227</v>
      </c>
      <c r="C322" s="220" t="s">
        <v>133</v>
      </c>
      <c r="D322" s="186">
        <v>20</v>
      </c>
      <c r="E322" s="212" t="s">
        <v>20</v>
      </c>
      <c r="F322" s="237"/>
      <c r="G322" s="237"/>
      <c r="H322" s="221">
        <f t="shared" si="25"/>
        <v>0</v>
      </c>
      <c r="I322" s="187">
        <f t="shared" si="23"/>
        <v>0</v>
      </c>
      <c r="J322" s="187">
        <f t="shared" si="23"/>
        <v>0</v>
      </c>
      <c r="K322" s="25">
        <f t="shared" si="24"/>
        <v>0</v>
      </c>
      <c r="L322" s="7"/>
      <c r="M322" s="51"/>
      <c r="N322" s="51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</row>
    <row r="323" spans="1:121" s="4" customFormat="1" ht="12.75">
      <c r="A323" s="218"/>
      <c r="B323" s="223" t="s">
        <v>228</v>
      </c>
      <c r="C323" s="220" t="s">
        <v>134</v>
      </c>
      <c r="D323" s="186">
        <v>40</v>
      </c>
      <c r="E323" s="212" t="s">
        <v>20</v>
      </c>
      <c r="F323" s="237"/>
      <c r="G323" s="237"/>
      <c r="H323" s="221">
        <f t="shared" si="25"/>
        <v>0</v>
      </c>
      <c r="I323" s="187">
        <f t="shared" si="23"/>
        <v>0</v>
      </c>
      <c r="J323" s="187">
        <f t="shared" si="23"/>
        <v>0</v>
      </c>
      <c r="K323" s="25">
        <f t="shared" si="24"/>
        <v>0</v>
      </c>
      <c r="L323" s="7"/>
      <c r="M323" s="51"/>
      <c r="N323" s="51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</row>
    <row r="324" spans="1:121" s="4" customFormat="1" ht="12.75">
      <c r="A324" s="218"/>
      <c r="B324" s="223" t="s">
        <v>229</v>
      </c>
      <c r="C324" s="220" t="s">
        <v>135</v>
      </c>
      <c r="D324" s="186">
        <v>16</v>
      </c>
      <c r="E324" s="212" t="s">
        <v>11</v>
      </c>
      <c r="F324" s="237"/>
      <c r="G324" s="237"/>
      <c r="H324" s="221">
        <f t="shared" si="25"/>
        <v>0</v>
      </c>
      <c r="I324" s="187">
        <f t="shared" si="23"/>
        <v>0</v>
      </c>
      <c r="J324" s="187">
        <f t="shared" si="23"/>
        <v>0</v>
      </c>
      <c r="K324" s="25">
        <f t="shared" si="24"/>
        <v>0</v>
      </c>
      <c r="L324" s="7"/>
      <c r="M324" s="51"/>
      <c r="N324" s="51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</row>
    <row r="325" spans="1:121" s="4" customFormat="1" ht="12.75">
      <c r="A325" s="26"/>
      <c r="B325" s="217" t="s">
        <v>182</v>
      </c>
      <c r="C325" s="27" t="s">
        <v>136</v>
      </c>
      <c r="D325" s="186"/>
      <c r="E325" s="53"/>
      <c r="F325" s="80"/>
      <c r="G325" s="80"/>
      <c r="H325" s="81"/>
      <c r="I325" s="187"/>
      <c r="J325" s="187"/>
      <c r="K325" s="25"/>
      <c r="L325" s="7"/>
      <c r="M325" s="51"/>
      <c r="N325" s="51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</row>
    <row r="326" spans="1:121" s="4" customFormat="1" ht="12.75">
      <c r="A326" s="33"/>
      <c r="B326" s="23" t="s">
        <v>251</v>
      </c>
      <c r="C326" s="23" t="s">
        <v>43</v>
      </c>
      <c r="D326" s="186">
        <v>100</v>
      </c>
      <c r="E326" s="24" t="s">
        <v>20</v>
      </c>
      <c r="F326" s="37"/>
      <c r="G326" s="37"/>
      <c r="H326" s="25">
        <f>(F326+G326)*D326</f>
        <v>0</v>
      </c>
      <c r="I326" s="187">
        <f t="shared" si="23"/>
        <v>0</v>
      </c>
      <c r="J326" s="187">
        <f t="shared" si="23"/>
        <v>0</v>
      </c>
      <c r="K326" s="25">
        <f t="shared" si="24"/>
        <v>0</v>
      </c>
      <c r="L326" s="7"/>
      <c r="M326" s="51"/>
      <c r="N326" s="51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</row>
    <row r="327" spans="1:121" s="4" customFormat="1" ht="12.75">
      <c r="A327" s="33"/>
      <c r="B327" s="23" t="s">
        <v>252</v>
      </c>
      <c r="C327" s="23" t="s">
        <v>137</v>
      </c>
      <c r="D327" s="186">
        <v>100</v>
      </c>
      <c r="E327" s="24" t="s">
        <v>20</v>
      </c>
      <c r="F327" s="37"/>
      <c r="G327" s="37"/>
      <c r="H327" s="25">
        <f>(F327+G327)*D327</f>
        <v>0</v>
      </c>
      <c r="I327" s="187">
        <f t="shared" si="23"/>
        <v>0</v>
      </c>
      <c r="J327" s="187">
        <f t="shared" si="23"/>
        <v>0</v>
      </c>
      <c r="K327" s="25">
        <f t="shared" si="24"/>
        <v>0</v>
      </c>
      <c r="L327" s="7"/>
      <c r="M327" s="51"/>
      <c r="N327" s="51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</row>
    <row r="328" spans="1:121" s="4" customFormat="1" ht="25.5">
      <c r="A328" s="33"/>
      <c r="B328" s="23" t="s">
        <v>253</v>
      </c>
      <c r="C328" s="35" t="s">
        <v>126</v>
      </c>
      <c r="D328" s="186">
        <v>4</v>
      </c>
      <c r="E328" s="212" t="s">
        <v>11</v>
      </c>
      <c r="F328" s="37"/>
      <c r="G328" s="37"/>
      <c r="H328" s="25">
        <f>SUM(F328:G328)*D328</f>
        <v>0</v>
      </c>
      <c r="I328" s="187">
        <f t="shared" si="23"/>
        <v>0</v>
      </c>
      <c r="J328" s="187">
        <f t="shared" si="23"/>
        <v>0</v>
      </c>
      <c r="K328" s="25">
        <f t="shared" si="24"/>
        <v>0</v>
      </c>
      <c r="L328" s="7"/>
      <c r="M328" s="51"/>
      <c r="N328" s="51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</row>
    <row r="329" spans="1:121" s="52" customFormat="1" ht="12.75">
      <c r="A329" s="33"/>
      <c r="B329" s="23" t="s">
        <v>254</v>
      </c>
      <c r="C329" s="23" t="s">
        <v>40</v>
      </c>
      <c r="D329" s="186">
        <v>4</v>
      </c>
      <c r="E329" s="212" t="s">
        <v>11</v>
      </c>
      <c r="F329" s="37"/>
      <c r="G329" s="37"/>
      <c r="H329" s="25">
        <f aca="true" t="shared" si="26" ref="H329:H334">(F329+G329)*D329</f>
        <v>0</v>
      </c>
      <c r="I329" s="187">
        <f t="shared" si="23"/>
        <v>0</v>
      </c>
      <c r="J329" s="187">
        <f t="shared" si="23"/>
        <v>0</v>
      </c>
      <c r="K329" s="25">
        <f t="shared" si="24"/>
        <v>0</v>
      </c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</row>
    <row r="330" spans="1:121" s="52" customFormat="1" ht="12.75">
      <c r="A330" s="33"/>
      <c r="B330" s="23" t="s">
        <v>255</v>
      </c>
      <c r="C330" s="23" t="s">
        <v>138</v>
      </c>
      <c r="D330" s="186">
        <v>2</v>
      </c>
      <c r="E330" s="212" t="s">
        <v>11</v>
      </c>
      <c r="F330" s="37"/>
      <c r="G330" s="37"/>
      <c r="H330" s="25">
        <f t="shared" si="26"/>
        <v>0</v>
      </c>
      <c r="I330" s="187">
        <f t="shared" si="23"/>
        <v>0</v>
      </c>
      <c r="J330" s="187">
        <f t="shared" si="23"/>
        <v>0</v>
      </c>
      <c r="K330" s="25">
        <f t="shared" si="24"/>
        <v>0</v>
      </c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  <c r="DO330" s="51"/>
      <c r="DP330" s="51"/>
      <c r="DQ330" s="51"/>
    </row>
    <row r="331" spans="1:121" s="52" customFormat="1" ht="12.75">
      <c r="A331" s="33"/>
      <c r="B331" s="23" t="s">
        <v>256</v>
      </c>
      <c r="C331" s="23" t="s">
        <v>139</v>
      </c>
      <c r="D331" s="186">
        <v>2</v>
      </c>
      <c r="E331" s="212" t="s">
        <v>11</v>
      </c>
      <c r="F331" s="37"/>
      <c r="G331" s="37"/>
      <c r="H331" s="25">
        <f t="shared" si="26"/>
        <v>0</v>
      </c>
      <c r="I331" s="187">
        <f t="shared" si="23"/>
        <v>0</v>
      </c>
      <c r="J331" s="187">
        <f t="shared" si="23"/>
        <v>0</v>
      </c>
      <c r="K331" s="25">
        <f t="shared" si="24"/>
        <v>0</v>
      </c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  <c r="DH331" s="51"/>
      <c r="DI331" s="51"/>
      <c r="DJ331" s="51"/>
      <c r="DK331" s="51"/>
      <c r="DL331" s="51"/>
      <c r="DM331" s="51"/>
      <c r="DN331" s="51"/>
      <c r="DO331" s="51"/>
      <c r="DP331" s="51"/>
      <c r="DQ331" s="51"/>
    </row>
    <row r="332" spans="1:14" s="117" customFormat="1" ht="12.75">
      <c r="A332" s="33"/>
      <c r="B332" s="23" t="s">
        <v>257</v>
      </c>
      <c r="C332" s="23" t="s">
        <v>140</v>
      </c>
      <c r="D332" s="186">
        <v>4</v>
      </c>
      <c r="E332" s="212" t="s">
        <v>11</v>
      </c>
      <c r="F332" s="37"/>
      <c r="G332" s="37"/>
      <c r="H332" s="25">
        <f t="shared" si="26"/>
        <v>0</v>
      </c>
      <c r="I332" s="187">
        <f t="shared" si="23"/>
        <v>0</v>
      </c>
      <c r="J332" s="187">
        <f t="shared" si="23"/>
        <v>0</v>
      </c>
      <c r="K332" s="25">
        <f t="shared" si="24"/>
        <v>0</v>
      </c>
      <c r="M332" s="51"/>
      <c r="N332" s="51"/>
    </row>
    <row r="333" spans="1:14" s="117" customFormat="1" ht="12.75">
      <c r="A333" s="33"/>
      <c r="B333" s="23" t="s">
        <v>258</v>
      </c>
      <c r="C333" s="23" t="s">
        <v>141</v>
      </c>
      <c r="D333" s="186">
        <v>1</v>
      </c>
      <c r="E333" s="212" t="s">
        <v>11</v>
      </c>
      <c r="F333" s="37"/>
      <c r="G333" s="37"/>
      <c r="H333" s="25">
        <f t="shared" si="26"/>
        <v>0</v>
      </c>
      <c r="I333" s="187">
        <f t="shared" si="23"/>
        <v>0</v>
      </c>
      <c r="J333" s="187">
        <f t="shared" si="23"/>
        <v>0</v>
      </c>
      <c r="K333" s="25">
        <f t="shared" si="24"/>
        <v>0</v>
      </c>
      <c r="M333" s="51"/>
      <c r="N333" s="51"/>
    </row>
    <row r="334" spans="1:14" s="117" customFormat="1" ht="12.75">
      <c r="A334" s="33"/>
      <c r="B334" s="23" t="s">
        <v>259</v>
      </c>
      <c r="C334" s="23" t="s">
        <v>130</v>
      </c>
      <c r="D334" s="186">
        <v>1</v>
      </c>
      <c r="E334" s="212" t="s">
        <v>11</v>
      </c>
      <c r="F334" s="37"/>
      <c r="G334" s="37"/>
      <c r="H334" s="25">
        <f t="shared" si="26"/>
        <v>0</v>
      </c>
      <c r="I334" s="187">
        <f t="shared" si="23"/>
        <v>0</v>
      </c>
      <c r="J334" s="187">
        <f t="shared" si="23"/>
        <v>0</v>
      </c>
      <c r="K334" s="25">
        <f t="shared" si="24"/>
        <v>0</v>
      </c>
      <c r="M334" s="51"/>
      <c r="N334" s="51"/>
    </row>
    <row r="335" spans="1:14" s="117" customFormat="1" ht="12.75">
      <c r="A335" s="33"/>
      <c r="B335" s="23" t="s">
        <v>261</v>
      </c>
      <c r="C335" s="23" t="s">
        <v>142</v>
      </c>
      <c r="D335" s="186">
        <v>4</v>
      </c>
      <c r="E335" s="212" t="s">
        <v>11</v>
      </c>
      <c r="F335" s="37"/>
      <c r="G335" s="37"/>
      <c r="H335" s="25">
        <f>SUM(F335:G335)*D335</f>
        <v>0</v>
      </c>
      <c r="I335" s="187">
        <f t="shared" si="23"/>
        <v>0</v>
      </c>
      <c r="J335" s="187">
        <f t="shared" si="23"/>
        <v>0</v>
      </c>
      <c r="K335" s="25">
        <f t="shared" si="24"/>
        <v>0</v>
      </c>
      <c r="M335" s="51"/>
      <c r="N335" s="51"/>
    </row>
    <row r="336" spans="1:14" s="117" customFormat="1" ht="38.25">
      <c r="A336" s="33"/>
      <c r="B336" s="23" t="s">
        <v>262</v>
      </c>
      <c r="C336" s="35" t="s">
        <v>143</v>
      </c>
      <c r="D336" s="186">
        <v>1</v>
      </c>
      <c r="E336" s="212" t="s">
        <v>11</v>
      </c>
      <c r="F336" s="37"/>
      <c r="G336" s="37"/>
      <c r="H336" s="25">
        <f>SUM(F336:G336)*D336</f>
        <v>0</v>
      </c>
      <c r="I336" s="187">
        <f t="shared" si="23"/>
        <v>0</v>
      </c>
      <c r="J336" s="187">
        <f t="shared" si="23"/>
        <v>0</v>
      </c>
      <c r="K336" s="25">
        <f t="shared" si="24"/>
        <v>0</v>
      </c>
      <c r="M336" s="51"/>
      <c r="N336" s="51"/>
    </row>
    <row r="337" spans="1:121" s="52" customFormat="1" ht="38.25">
      <c r="A337" s="33"/>
      <c r="B337" s="23" t="s">
        <v>263</v>
      </c>
      <c r="C337" s="35" t="s">
        <v>144</v>
      </c>
      <c r="D337" s="186">
        <v>1</v>
      </c>
      <c r="E337" s="212" t="s">
        <v>11</v>
      </c>
      <c r="F337" s="37"/>
      <c r="G337" s="37"/>
      <c r="H337" s="25">
        <f>SUM(F337,G337)*D337</f>
        <v>0</v>
      </c>
      <c r="I337" s="187">
        <f t="shared" si="23"/>
        <v>0</v>
      </c>
      <c r="J337" s="187">
        <f t="shared" si="23"/>
        <v>0</v>
      </c>
      <c r="K337" s="25">
        <f t="shared" si="24"/>
        <v>0</v>
      </c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</row>
    <row r="338" spans="1:121" s="4" customFormat="1" ht="12.75">
      <c r="A338" s="33"/>
      <c r="B338" s="23" t="s">
        <v>264</v>
      </c>
      <c r="C338" s="23" t="s">
        <v>145</v>
      </c>
      <c r="D338" s="186">
        <v>2</v>
      </c>
      <c r="E338" s="212" t="s">
        <v>11</v>
      </c>
      <c r="F338" s="37"/>
      <c r="G338" s="37"/>
      <c r="H338" s="25">
        <f>SUM(F338:G338)*D338</f>
        <v>0</v>
      </c>
      <c r="I338" s="187">
        <f t="shared" si="23"/>
        <v>0</v>
      </c>
      <c r="J338" s="187">
        <f t="shared" si="23"/>
        <v>0</v>
      </c>
      <c r="K338" s="25">
        <f t="shared" si="24"/>
        <v>0</v>
      </c>
      <c r="L338" s="7"/>
      <c r="M338" s="51"/>
      <c r="N338" s="51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</row>
    <row r="339" spans="1:14" s="115" customFormat="1" ht="12.75">
      <c r="A339" s="33"/>
      <c r="B339" s="23" t="s">
        <v>265</v>
      </c>
      <c r="C339" s="23" t="s">
        <v>146</v>
      </c>
      <c r="D339" s="186">
        <v>30</v>
      </c>
      <c r="E339" s="24" t="s">
        <v>20</v>
      </c>
      <c r="F339" s="37"/>
      <c r="G339" s="37"/>
      <c r="H339" s="25">
        <f>SUM(F339:G339)*D339</f>
        <v>0</v>
      </c>
      <c r="I339" s="187">
        <f t="shared" si="23"/>
        <v>0</v>
      </c>
      <c r="J339" s="187">
        <f t="shared" si="23"/>
        <v>0</v>
      </c>
      <c r="K339" s="25">
        <f t="shared" si="24"/>
        <v>0</v>
      </c>
      <c r="M339" s="51"/>
      <c r="N339" s="51"/>
    </row>
    <row r="340" spans="1:14" s="118" customFormat="1" ht="12.75">
      <c r="A340" s="225"/>
      <c r="B340" s="226" t="s">
        <v>266</v>
      </c>
      <c r="C340" s="226" t="s">
        <v>147</v>
      </c>
      <c r="D340" s="227">
        <v>2</v>
      </c>
      <c r="E340" s="228" t="s">
        <v>11</v>
      </c>
      <c r="F340" s="109"/>
      <c r="G340" s="109"/>
      <c r="H340" s="110">
        <f>SUM(F340,G340)*D340</f>
        <v>0</v>
      </c>
      <c r="I340" s="229">
        <f t="shared" si="23"/>
        <v>0</v>
      </c>
      <c r="J340" s="229">
        <f t="shared" si="23"/>
        <v>0</v>
      </c>
      <c r="K340" s="110">
        <f t="shared" si="24"/>
        <v>0</v>
      </c>
      <c r="M340" s="119"/>
      <c r="N340" s="119"/>
    </row>
    <row r="341" spans="1:14" s="115" customFormat="1" ht="12.75">
      <c r="A341" s="33"/>
      <c r="B341" s="23" t="s">
        <v>267</v>
      </c>
      <c r="C341" s="23" t="s">
        <v>148</v>
      </c>
      <c r="D341" s="186">
        <v>45</v>
      </c>
      <c r="E341" s="212" t="s">
        <v>11</v>
      </c>
      <c r="F341" s="37"/>
      <c r="G341" s="55" t="s">
        <v>19</v>
      </c>
      <c r="H341" s="25">
        <f>SUM(F341:G341)*D341</f>
        <v>0</v>
      </c>
      <c r="I341" s="187">
        <f t="shared" si="23"/>
        <v>0</v>
      </c>
      <c r="J341" s="55" t="s">
        <v>19</v>
      </c>
      <c r="K341" s="25">
        <f t="shared" si="24"/>
        <v>0</v>
      </c>
      <c r="M341" s="51"/>
      <c r="N341" s="51"/>
    </row>
    <row r="342" spans="1:14" s="115" customFormat="1" ht="12.75">
      <c r="A342" s="33"/>
      <c r="B342" s="23" t="s">
        <v>268</v>
      </c>
      <c r="C342" s="23" t="s">
        <v>149</v>
      </c>
      <c r="D342" s="186">
        <v>35</v>
      </c>
      <c r="E342" s="212" t="s">
        <v>11</v>
      </c>
      <c r="F342" s="37"/>
      <c r="G342" s="55" t="s">
        <v>19</v>
      </c>
      <c r="H342" s="25">
        <f>SUM(F342:G342)*D342</f>
        <v>0</v>
      </c>
      <c r="I342" s="187">
        <f t="shared" si="23"/>
        <v>0</v>
      </c>
      <c r="J342" s="55" t="s">
        <v>19</v>
      </c>
      <c r="K342" s="25">
        <f t="shared" si="24"/>
        <v>0</v>
      </c>
      <c r="M342" s="51"/>
      <c r="N342" s="51"/>
    </row>
    <row r="343" spans="1:14" s="115" customFormat="1" ht="12.75">
      <c r="A343" s="33"/>
      <c r="B343" s="23" t="s">
        <v>269</v>
      </c>
      <c r="C343" s="23" t="s">
        <v>150</v>
      </c>
      <c r="D343" s="186">
        <v>6</v>
      </c>
      <c r="E343" s="212" t="s">
        <v>11</v>
      </c>
      <c r="F343" s="37"/>
      <c r="G343" s="55" t="s">
        <v>19</v>
      </c>
      <c r="H343" s="25">
        <f>SUM(F343:G343)*D343</f>
        <v>0</v>
      </c>
      <c r="I343" s="187">
        <f t="shared" si="23"/>
        <v>0</v>
      </c>
      <c r="J343" s="55" t="s">
        <v>19</v>
      </c>
      <c r="K343" s="25">
        <f t="shared" si="24"/>
        <v>0</v>
      </c>
      <c r="M343" s="51"/>
      <c r="N343" s="51"/>
    </row>
    <row r="344" spans="1:14" s="115" customFormat="1" ht="12.75">
      <c r="A344" s="33"/>
      <c r="B344" s="23" t="s">
        <v>322</v>
      </c>
      <c r="C344" s="23" t="s">
        <v>151</v>
      </c>
      <c r="D344" s="186">
        <v>1</v>
      </c>
      <c r="E344" s="24" t="s">
        <v>152</v>
      </c>
      <c r="F344" s="55" t="s">
        <v>19</v>
      </c>
      <c r="G344" s="37"/>
      <c r="H344" s="25">
        <f>SUM(F344:G344)*D344</f>
        <v>0</v>
      </c>
      <c r="I344" s="55" t="s">
        <v>19</v>
      </c>
      <c r="J344" s="187">
        <f t="shared" si="23"/>
        <v>0</v>
      </c>
      <c r="K344" s="25">
        <f t="shared" si="24"/>
        <v>0</v>
      </c>
      <c r="M344" s="51"/>
      <c r="N344" s="51"/>
    </row>
    <row r="345" spans="1:14" s="115" customFormat="1" ht="12.75">
      <c r="A345" s="33"/>
      <c r="B345" s="217" t="s">
        <v>183</v>
      </c>
      <c r="C345" s="27" t="s">
        <v>159</v>
      </c>
      <c r="D345" s="186"/>
      <c r="E345" s="91"/>
      <c r="F345" s="80"/>
      <c r="G345" s="80"/>
      <c r="H345" s="81"/>
      <c r="I345" s="187"/>
      <c r="J345" s="187"/>
      <c r="K345" s="25"/>
      <c r="M345" s="51"/>
      <c r="N345" s="51"/>
    </row>
    <row r="346" spans="1:14" s="115" customFormat="1" ht="12.75">
      <c r="A346" s="33"/>
      <c r="B346" s="219" t="s">
        <v>260</v>
      </c>
      <c r="C346" s="230" t="s">
        <v>160</v>
      </c>
      <c r="D346" s="186">
        <v>4</v>
      </c>
      <c r="E346" s="212" t="s">
        <v>11</v>
      </c>
      <c r="F346" s="37"/>
      <c r="G346" s="37"/>
      <c r="H346" s="25">
        <f>SUM(F346:G346)*D346</f>
        <v>0</v>
      </c>
      <c r="I346" s="187">
        <f t="shared" si="23"/>
        <v>0</v>
      </c>
      <c r="J346" s="187">
        <f t="shared" si="23"/>
        <v>0</v>
      </c>
      <c r="K346" s="25">
        <f t="shared" si="24"/>
        <v>0</v>
      </c>
      <c r="M346" s="51"/>
      <c r="N346" s="51"/>
    </row>
    <row r="347" spans="1:14" s="115" customFormat="1" ht="12.75">
      <c r="A347" s="33"/>
      <c r="B347" s="219" t="s">
        <v>270</v>
      </c>
      <c r="C347" s="230" t="s">
        <v>161</v>
      </c>
      <c r="D347" s="186">
        <v>3</v>
      </c>
      <c r="E347" s="212" t="s">
        <v>11</v>
      </c>
      <c r="F347" s="37"/>
      <c r="G347" s="37"/>
      <c r="H347" s="25">
        <f>SUM(F347:G347)*D347</f>
        <v>0</v>
      </c>
      <c r="I347" s="187">
        <f t="shared" si="23"/>
        <v>0</v>
      </c>
      <c r="J347" s="187">
        <f t="shared" si="23"/>
        <v>0</v>
      </c>
      <c r="K347" s="25">
        <f t="shared" si="24"/>
        <v>0</v>
      </c>
      <c r="M347" s="51"/>
      <c r="N347" s="51"/>
    </row>
    <row r="348" spans="1:14" s="115" customFormat="1" ht="25.5">
      <c r="A348" s="33"/>
      <c r="B348" s="219" t="s">
        <v>271</v>
      </c>
      <c r="C348" s="35" t="s">
        <v>162</v>
      </c>
      <c r="D348" s="186">
        <v>1</v>
      </c>
      <c r="E348" s="212" t="s">
        <v>11</v>
      </c>
      <c r="F348" s="37"/>
      <c r="G348" s="37"/>
      <c r="H348" s="25">
        <f>SUM(F348:G348)*D348</f>
        <v>0</v>
      </c>
      <c r="I348" s="187">
        <f t="shared" si="23"/>
        <v>0</v>
      </c>
      <c r="J348" s="187">
        <f t="shared" si="23"/>
        <v>0</v>
      </c>
      <c r="K348" s="25">
        <f t="shared" si="24"/>
        <v>0</v>
      </c>
      <c r="M348" s="51"/>
      <c r="N348" s="51"/>
    </row>
    <row r="349" spans="1:14" s="115" customFormat="1" ht="12.75">
      <c r="A349" s="33"/>
      <c r="B349" s="219" t="s">
        <v>272</v>
      </c>
      <c r="C349" s="230" t="s">
        <v>163</v>
      </c>
      <c r="D349" s="186">
        <v>1</v>
      </c>
      <c r="E349" s="212" t="s">
        <v>11</v>
      </c>
      <c r="F349" s="55" t="s">
        <v>19</v>
      </c>
      <c r="G349" s="37"/>
      <c r="H349" s="25">
        <f>SUM(F349:G349)*D349</f>
        <v>0</v>
      </c>
      <c r="I349" s="55" t="s">
        <v>19</v>
      </c>
      <c r="J349" s="187">
        <f t="shared" si="23"/>
        <v>0</v>
      </c>
      <c r="K349" s="25">
        <f t="shared" si="24"/>
        <v>0</v>
      </c>
      <c r="M349" s="51"/>
      <c r="N349" s="51"/>
    </row>
    <row r="350" spans="1:14" s="115" customFormat="1" ht="12.75">
      <c r="A350" s="26"/>
      <c r="B350" s="217" t="s">
        <v>273</v>
      </c>
      <c r="C350" s="27" t="s">
        <v>153</v>
      </c>
      <c r="D350" s="186"/>
      <c r="E350" s="53"/>
      <c r="F350" s="80"/>
      <c r="G350" s="80"/>
      <c r="H350" s="81"/>
      <c r="I350" s="187"/>
      <c r="J350" s="187"/>
      <c r="K350" s="25"/>
      <c r="M350" s="51"/>
      <c r="N350" s="51"/>
    </row>
    <row r="351" spans="1:14" s="115" customFormat="1" ht="12.75">
      <c r="A351" s="33"/>
      <c r="B351" s="23" t="s">
        <v>274</v>
      </c>
      <c r="C351" s="23" t="s">
        <v>154</v>
      </c>
      <c r="D351" s="186">
        <v>70</v>
      </c>
      <c r="E351" s="212" t="s">
        <v>11</v>
      </c>
      <c r="F351" s="55" t="s">
        <v>19</v>
      </c>
      <c r="G351" s="37"/>
      <c r="H351" s="25">
        <f>SUM(F351,G351)*D351</f>
        <v>0</v>
      </c>
      <c r="I351" s="55" t="s">
        <v>19</v>
      </c>
      <c r="J351" s="187">
        <f t="shared" si="23"/>
        <v>0</v>
      </c>
      <c r="K351" s="25">
        <f t="shared" si="24"/>
        <v>0</v>
      </c>
      <c r="M351" s="51"/>
      <c r="N351" s="51"/>
    </row>
    <row r="352" spans="1:14" s="115" customFormat="1" ht="25.5">
      <c r="A352" s="33"/>
      <c r="B352" s="23" t="s">
        <v>275</v>
      </c>
      <c r="C352" s="35" t="s">
        <v>155</v>
      </c>
      <c r="D352" s="186">
        <v>36</v>
      </c>
      <c r="E352" s="212" t="s">
        <v>11</v>
      </c>
      <c r="F352" s="55" t="s">
        <v>19</v>
      </c>
      <c r="G352" s="37"/>
      <c r="H352" s="25">
        <f>SUM(F352,G352)*D352</f>
        <v>0</v>
      </c>
      <c r="I352" s="55" t="s">
        <v>19</v>
      </c>
      <c r="J352" s="187">
        <f t="shared" si="23"/>
        <v>0</v>
      </c>
      <c r="K352" s="25">
        <f t="shared" si="24"/>
        <v>0</v>
      </c>
      <c r="M352" s="51"/>
      <c r="N352" s="51"/>
    </row>
    <row r="353" spans="1:14" s="115" customFormat="1" ht="12.75">
      <c r="A353" s="33"/>
      <c r="B353" s="23" t="s">
        <v>276</v>
      </c>
      <c r="C353" s="23" t="s">
        <v>156</v>
      </c>
      <c r="D353" s="186">
        <v>5</v>
      </c>
      <c r="E353" s="212" t="s">
        <v>11</v>
      </c>
      <c r="F353" s="55" t="s">
        <v>19</v>
      </c>
      <c r="G353" s="37"/>
      <c r="H353" s="25">
        <f>SUM(F353:G353)*D353</f>
        <v>0</v>
      </c>
      <c r="I353" s="55" t="s">
        <v>19</v>
      </c>
      <c r="J353" s="187">
        <f t="shared" si="23"/>
        <v>0</v>
      </c>
      <c r="K353" s="25">
        <f t="shared" si="24"/>
        <v>0</v>
      </c>
      <c r="M353" s="51"/>
      <c r="N353" s="51"/>
    </row>
    <row r="354" spans="1:14" s="115" customFormat="1" ht="12.75">
      <c r="A354" s="33"/>
      <c r="B354" s="23" t="s">
        <v>277</v>
      </c>
      <c r="C354" s="23" t="s">
        <v>157</v>
      </c>
      <c r="D354" s="186">
        <v>12</v>
      </c>
      <c r="E354" s="212" t="s">
        <v>11</v>
      </c>
      <c r="F354" s="55" t="s">
        <v>19</v>
      </c>
      <c r="G354" s="37"/>
      <c r="H354" s="25">
        <f>SUM(F354:G354)*D354</f>
        <v>0</v>
      </c>
      <c r="I354" s="55" t="s">
        <v>19</v>
      </c>
      <c r="J354" s="187">
        <f t="shared" si="23"/>
        <v>0</v>
      </c>
      <c r="K354" s="25">
        <f t="shared" si="24"/>
        <v>0</v>
      </c>
      <c r="M354" s="51"/>
      <c r="N354" s="51"/>
    </row>
    <row r="355" spans="1:14" s="115" customFormat="1" ht="25.5">
      <c r="A355" s="231"/>
      <c r="B355" s="23" t="s">
        <v>323</v>
      </c>
      <c r="C355" s="232" t="s">
        <v>158</v>
      </c>
      <c r="D355" s="209">
        <v>5</v>
      </c>
      <c r="E355" s="233" t="s">
        <v>11</v>
      </c>
      <c r="F355" s="101"/>
      <c r="G355" s="101"/>
      <c r="H355" s="102">
        <f>SUM(F355:G355)*D355</f>
        <v>0</v>
      </c>
      <c r="I355" s="210">
        <f t="shared" si="23"/>
        <v>0</v>
      </c>
      <c r="J355" s="210">
        <f t="shared" si="23"/>
        <v>0</v>
      </c>
      <c r="K355" s="100">
        <f t="shared" si="24"/>
        <v>0</v>
      </c>
      <c r="M355" s="51"/>
      <c r="N355" s="51"/>
    </row>
    <row r="356" spans="1:14" s="115" customFormat="1" ht="14.25" customHeight="1">
      <c r="A356" s="145" t="s">
        <v>335</v>
      </c>
      <c r="B356" s="146"/>
      <c r="C356" s="146"/>
      <c r="D356" s="146"/>
      <c r="E356" s="147"/>
      <c r="F356" s="103">
        <f>SUMPRODUCT(D258:D355,F258:F355)</f>
        <v>0</v>
      </c>
      <c r="G356" s="103">
        <f>SUMPRODUCT(D258:D355,G258:G355)</f>
        <v>0</v>
      </c>
      <c r="H356" s="104">
        <f>SUM(H258:H355)</f>
        <v>0</v>
      </c>
      <c r="I356" s="103">
        <f>SUMPRODUCT(D258:D355,I258:I355)</f>
        <v>0</v>
      </c>
      <c r="J356" s="103">
        <f>SUMPRODUCT(D258:D355,J258:J355)</f>
        <v>0</v>
      </c>
      <c r="K356" s="104">
        <f>SUM(K258:K355)</f>
        <v>0</v>
      </c>
      <c r="M356" s="51"/>
      <c r="N356" s="51"/>
    </row>
    <row r="357" spans="1:14" s="115" customFormat="1" ht="15" customHeight="1">
      <c r="A357" s="148" t="s">
        <v>306</v>
      </c>
      <c r="B357" s="148"/>
      <c r="C357" s="148"/>
      <c r="D357" s="148"/>
      <c r="E357" s="148"/>
      <c r="F357" s="108">
        <f aca="true" t="shared" si="27" ref="F357:K357">SUM(F164+F208+F255+F356)</f>
        <v>0</v>
      </c>
      <c r="G357" s="108">
        <f t="shared" si="27"/>
        <v>0</v>
      </c>
      <c r="H357" s="108">
        <f t="shared" si="27"/>
        <v>0</v>
      </c>
      <c r="I357" s="108">
        <f t="shared" si="27"/>
        <v>0</v>
      </c>
      <c r="J357" s="108">
        <f t="shared" si="27"/>
        <v>0</v>
      </c>
      <c r="K357" s="108">
        <f t="shared" si="27"/>
        <v>0</v>
      </c>
      <c r="M357" s="51"/>
      <c r="N357" s="51"/>
    </row>
    <row r="358" spans="1:14" s="115" customFormat="1" ht="15.75">
      <c r="A358" s="140" t="s">
        <v>304</v>
      </c>
      <c r="B358" s="141"/>
      <c r="C358" s="141"/>
      <c r="D358" s="141"/>
      <c r="E358" s="141"/>
      <c r="F358" s="141"/>
      <c r="G358" s="141"/>
      <c r="H358" s="141"/>
      <c r="I358" s="141"/>
      <c r="J358" s="141"/>
      <c r="K358" s="142"/>
      <c r="M358" s="51"/>
      <c r="N358" s="51"/>
    </row>
    <row r="359" spans="1:14" s="115" customFormat="1" ht="12.75">
      <c r="A359" s="12"/>
      <c r="B359" s="41" t="s">
        <v>7</v>
      </c>
      <c r="C359" s="13" t="s">
        <v>79</v>
      </c>
      <c r="D359" s="15"/>
      <c r="E359" s="15"/>
      <c r="F359" s="16"/>
      <c r="G359" s="16"/>
      <c r="H359" s="17"/>
      <c r="I359" s="16"/>
      <c r="J359" s="16"/>
      <c r="K359" s="17"/>
      <c r="M359" s="51"/>
      <c r="N359" s="51"/>
    </row>
    <row r="360" spans="1:14" s="115" customFormat="1" ht="12.75">
      <c r="A360" s="18"/>
      <c r="B360" s="42" t="s">
        <v>5</v>
      </c>
      <c r="C360" s="1" t="s">
        <v>12</v>
      </c>
      <c r="D360" s="186"/>
      <c r="E360" s="3"/>
      <c r="F360" s="20"/>
      <c r="G360" s="20"/>
      <c r="H360" s="21"/>
      <c r="I360" s="20"/>
      <c r="J360" s="20"/>
      <c r="K360" s="21"/>
      <c r="M360" s="51"/>
      <c r="N360" s="51"/>
    </row>
    <row r="361" spans="1:14" s="115" customFormat="1" ht="38.25">
      <c r="A361" s="22"/>
      <c r="B361" s="43" t="s">
        <v>6</v>
      </c>
      <c r="C361" s="35" t="s">
        <v>29</v>
      </c>
      <c r="D361" s="186">
        <v>20</v>
      </c>
      <c r="E361" s="24" t="s">
        <v>8</v>
      </c>
      <c r="F361" s="37"/>
      <c r="G361" s="37"/>
      <c r="H361" s="25">
        <f aca="true" t="shared" si="28" ref="H361:H366">SUM(F361,G361)*D361</f>
        <v>0</v>
      </c>
      <c r="I361" s="187">
        <f aca="true" t="shared" si="29" ref="I361:J409">TRUNC(F361*(1+$K$4),2)</f>
        <v>0</v>
      </c>
      <c r="J361" s="187">
        <f t="shared" si="29"/>
        <v>0</v>
      </c>
      <c r="K361" s="25">
        <f aca="true" t="shared" si="30" ref="K361:K409">SUM(I361:J361)*D361</f>
        <v>0</v>
      </c>
      <c r="M361" s="51"/>
      <c r="N361" s="51"/>
    </row>
    <row r="362" spans="1:14" s="115" customFormat="1" ht="25.5">
      <c r="A362" s="18"/>
      <c r="B362" s="43" t="s">
        <v>30</v>
      </c>
      <c r="C362" s="35" t="s">
        <v>18</v>
      </c>
      <c r="D362" s="186">
        <v>1</v>
      </c>
      <c r="E362" s="24" t="s">
        <v>11</v>
      </c>
      <c r="F362" s="37"/>
      <c r="G362" s="37"/>
      <c r="H362" s="25">
        <f t="shared" si="28"/>
        <v>0</v>
      </c>
      <c r="I362" s="187">
        <f t="shared" si="29"/>
        <v>0</v>
      </c>
      <c r="J362" s="187">
        <f t="shared" si="29"/>
        <v>0</v>
      </c>
      <c r="K362" s="25">
        <f t="shared" si="30"/>
        <v>0</v>
      </c>
      <c r="M362" s="51"/>
      <c r="N362" s="51"/>
    </row>
    <row r="363" spans="1:14" s="115" customFormat="1" ht="12.75">
      <c r="A363" s="18"/>
      <c r="B363" s="43" t="s">
        <v>9</v>
      </c>
      <c r="C363" s="35" t="s">
        <v>25</v>
      </c>
      <c r="D363" s="186">
        <v>20</v>
      </c>
      <c r="E363" s="24" t="s">
        <v>8</v>
      </c>
      <c r="F363" s="37"/>
      <c r="G363" s="37"/>
      <c r="H363" s="25">
        <f t="shared" si="28"/>
        <v>0</v>
      </c>
      <c r="I363" s="187">
        <f t="shared" si="29"/>
        <v>0</v>
      </c>
      <c r="J363" s="187">
        <f t="shared" si="29"/>
        <v>0</v>
      </c>
      <c r="K363" s="25">
        <f t="shared" si="30"/>
        <v>0</v>
      </c>
      <c r="M363" s="51"/>
      <c r="N363" s="51"/>
    </row>
    <row r="364" spans="1:14" s="115" customFormat="1" ht="25.5">
      <c r="A364" s="18"/>
      <c r="B364" s="43" t="s">
        <v>10</v>
      </c>
      <c r="C364" s="35" t="s">
        <v>36</v>
      </c>
      <c r="D364" s="186">
        <v>15.6</v>
      </c>
      <c r="E364" s="24" t="s">
        <v>8</v>
      </c>
      <c r="F364" s="37"/>
      <c r="G364" s="37"/>
      <c r="H364" s="25">
        <f t="shared" si="28"/>
        <v>0</v>
      </c>
      <c r="I364" s="187">
        <f t="shared" si="29"/>
        <v>0</v>
      </c>
      <c r="J364" s="187">
        <f t="shared" si="29"/>
        <v>0</v>
      </c>
      <c r="K364" s="25">
        <f t="shared" si="30"/>
        <v>0</v>
      </c>
      <c r="M364" s="51"/>
      <c r="N364" s="51"/>
    </row>
    <row r="365" spans="1:14" s="115" customFormat="1" ht="12.75">
      <c r="A365" s="18"/>
      <c r="B365" s="43" t="s">
        <v>16</v>
      </c>
      <c r="C365" s="35" t="s">
        <v>56</v>
      </c>
      <c r="D365" s="186">
        <v>4.4</v>
      </c>
      <c r="E365" s="24" t="s">
        <v>8</v>
      </c>
      <c r="F365" s="37"/>
      <c r="G365" s="37"/>
      <c r="H365" s="25">
        <f t="shared" si="28"/>
        <v>0</v>
      </c>
      <c r="I365" s="187">
        <f t="shared" si="29"/>
        <v>0</v>
      </c>
      <c r="J365" s="187">
        <f t="shared" si="29"/>
        <v>0</v>
      </c>
      <c r="K365" s="25">
        <f t="shared" si="30"/>
        <v>0</v>
      </c>
      <c r="M365" s="51"/>
      <c r="N365" s="51"/>
    </row>
    <row r="366" spans="1:14" s="115" customFormat="1" ht="38.25">
      <c r="A366" s="18"/>
      <c r="B366" s="43" t="s">
        <v>68</v>
      </c>
      <c r="C366" s="35" t="s">
        <v>17</v>
      </c>
      <c r="D366" s="186">
        <v>1</v>
      </c>
      <c r="E366" s="24" t="s">
        <v>11</v>
      </c>
      <c r="F366" s="37"/>
      <c r="G366" s="37"/>
      <c r="H366" s="25">
        <f t="shared" si="28"/>
        <v>0</v>
      </c>
      <c r="I366" s="187">
        <f t="shared" si="29"/>
        <v>0</v>
      </c>
      <c r="J366" s="187">
        <f t="shared" si="29"/>
        <v>0</v>
      </c>
      <c r="K366" s="25">
        <f t="shared" si="30"/>
        <v>0</v>
      </c>
      <c r="M366" s="51"/>
      <c r="N366" s="51"/>
    </row>
    <row r="367" spans="1:14" s="115" customFormat="1" ht="12.75">
      <c r="A367" s="18"/>
      <c r="B367" s="42" t="s">
        <v>13</v>
      </c>
      <c r="C367" s="27" t="s">
        <v>87</v>
      </c>
      <c r="D367" s="186"/>
      <c r="E367" s="28"/>
      <c r="F367" s="20"/>
      <c r="G367" s="20"/>
      <c r="H367" s="29"/>
      <c r="I367" s="187"/>
      <c r="J367" s="187"/>
      <c r="K367" s="25"/>
      <c r="M367" s="51"/>
      <c r="N367" s="51"/>
    </row>
    <row r="368" spans="1:14" s="115" customFormat="1" ht="12.75">
      <c r="A368" s="199"/>
      <c r="B368" s="23" t="s">
        <v>14</v>
      </c>
      <c r="C368" s="200" t="s">
        <v>88</v>
      </c>
      <c r="D368" s="186">
        <v>35</v>
      </c>
      <c r="E368" s="8" t="s">
        <v>8</v>
      </c>
      <c r="F368" s="55" t="s">
        <v>19</v>
      </c>
      <c r="G368" s="37"/>
      <c r="H368" s="36">
        <f>SUM(F368,G368)*D368</f>
        <v>0</v>
      </c>
      <c r="I368" s="55" t="s">
        <v>19</v>
      </c>
      <c r="J368" s="187">
        <f t="shared" si="29"/>
        <v>0</v>
      </c>
      <c r="K368" s="25">
        <f t="shared" si="30"/>
        <v>0</v>
      </c>
      <c r="M368" s="51"/>
      <c r="N368" s="51"/>
    </row>
    <row r="369" spans="1:14" s="115" customFormat="1" ht="25.5">
      <c r="A369" s="94"/>
      <c r="B369" s="23" t="s">
        <v>15</v>
      </c>
      <c r="C369" s="35" t="s">
        <v>100</v>
      </c>
      <c r="D369" s="186">
        <v>34.3</v>
      </c>
      <c r="E369" s="59" t="s">
        <v>8</v>
      </c>
      <c r="F369" s="237"/>
      <c r="G369" s="237"/>
      <c r="H369" s="36">
        <f>SUM(F369,G369)*D369</f>
        <v>0</v>
      </c>
      <c r="I369" s="187">
        <f t="shared" si="29"/>
        <v>0</v>
      </c>
      <c r="J369" s="187">
        <f t="shared" si="29"/>
        <v>0</v>
      </c>
      <c r="K369" s="25">
        <f t="shared" si="30"/>
        <v>0</v>
      </c>
      <c r="M369" s="51"/>
      <c r="N369" s="51"/>
    </row>
    <row r="370" spans="1:14" s="115" customFormat="1" ht="12.75">
      <c r="A370" s="18"/>
      <c r="B370" s="23" t="s">
        <v>82</v>
      </c>
      <c r="C370" s="23" t="s">
        <v>101</v>
      </c>
      <c r="D370" s="186">
        <v>1</v>
      </c>
      <c r="E370" s="24" t="s">
        <v>11</v>
      </c>
      <c r="F370" s="37"/>
      <c r="G370" s="37"/>
      <c r="H370" s="36">
        <f>SUM(F370,G370)*D370</f>
        <v>0</v>
      </c>
      <c r="I370" s="187">
        <f t="shared" si="29"/>
        <v>0</v>
      </c>
      <c r="J370" s="187">
        <f t="shared" si="29"/>
        <v>0</v>
      </c>
      <c r="K370" s="25">
        <f t="shared" si="30"/>
        <v>0</v>
      </c>
      <c r="M370" s="51"/>
      <c r="N370" s="51"/>
    </row>
    <row r="371" spans="1:14" s="115" customFormat="1" ht="12.75">
      <c r="A371" s="18"/>
      <c r="B371" s="23" t="s">
        <v>119</v>
      </c>
      <c r="C371" s="23" t="s">
        <v>103</v>
      </c>
      <c r="D371" s="186">
        <v>1</v>
      </c>
      <c r="E371" s="24" t="s">
        <v>11</v>
      </c>
      <c r="F371" s="37"/>
      <c r="G371" s="37"/>
      <c r="H371" s="36">
        <f>SUM(F371,G371)*D371</f>
        <v>0</v>
      </c>
      <c r="I371" s="187">
        <f t="shared" si="29"/>
        <v>0</v>
      </c>
      <c r="J371" s="187">
        <f t="shared" si="29"/>
        <v>0</v>
      </c>
      <c r="K371" s="25">
        <f t="shared" si="30"/>
        <v>0</v>
      </c>
      <c r="M371" s="51"/>
      <c r="N371" s="51"/>
    </row>
    <row r="372" spans="1:14" s="115" customFormat="1" ht="12.75">
      <c r="A372" s="18"/>
      <c r="B372" s="42" t="s">
        <v>21</v>
      </c>
      <c r="C372" s="1" t="s">
        <v>67</v>
      </c>
      <c r="D372" s="186"/>
      <c r="E372" s="3"/>
      <c r="F372" s="20"/>
      <c r="G372" s="20"/>
      <c r="H372" s="21"/>
      <c r="I372" s="187"/>
      <c r="J372" s="187"/>
      <c r="K372" s="25"/>
      <c r="M372" s="51"/>
      <c r="N372" s="51"/>
    </row>
    <row r="373" spans="1:14" s="115" customFormat="1" ht="12.75">
      <c r="A373" s="22"/>
      <c r="B373" s="43" t="s">
        <v>22</v>
      </c>
      <c r="C373" s="188" t="s">
        <v>73</v>
      </c>
      <c r="D373" s="186">
        <v>3</v>
      </c>
      <c r="E373" s="31" t="s">
        <v>11</v>
      </c>
      <c r="F373" s="55" t="s">
        <v>19</v>
      </c>
      <c r="G373" s="237"/>
      <c r="H373" s="190">
        <f>SUM(F373:G373)*D373</f>
        <v>0</v>
      </c>
      <c r="I373" s="55" t="s">
        <v>19</v>
      </c>
      <c r="J373" s="187">
        <f t="shared" si="29"/>
        <v>0</v>
      </c>
      <c r="K373" s="25">
        <f t="shared" si="30"/>
        <v>0</v>
      </c>
      <c r="M373" s="51"/>
      <c r="N373" s="51"/>
    </row>
    <row r="374" spans="1:14" s="115" customFormat="1" ht="25.5">
      <c r="A374" s="48"/>
      <c r="B374" s="43" t="s">
        <v>23</v>
      </c>
      <c r="C374" s="35" t="s">
        <v>72</v>
      </c>
      <c r="D374" s="186">
        <v>35</v>
      </c>
      <c r="E374" s="49" t="s">
        <v>8</v>
      </c>
      <c r="F374" s="38"/>
      <c r="G374" s="50"/>
      <c r="H374" s="36">
        <f>SUM(F374,G374)*D374</f>
        <v>0</v>
      </c>
      <c r="I374" s="187">
        <f t="shared" si="29"/>
        <v>0</v>
      </c>
      <c r="J374" s="187">
        <f t="shared" si="29"/>
        <v>0</v>
      </c>
      <c r="K374" s="25">
        <f t="shared" si="30"/>
        <v>0</v>
      </c>
      <c r="M374" s="51"/>
      <c r="N374" s="51"/>
    </row>
    <row r="375" spans="1:14" s="115" customFormat="1" ht="12.75">
      <c r="A375" s="18"/>
      <c r="B375" s="42" t="s">
        <v>35</v>
      </c>
      <c r="C375" s="27" t="s">
        <v>31</v>
      </c>
      <c r="D375" s="186"/>
      <c r="E375" s="28"/>
      <c r="F375" s="20"/>
      <c r="G375" s="20"/>
      <c r="H375" s="29"/>
      <c r="I375" s="187"/>
      <c r="J375" s="187"/>
      <c r="K375" s="25"/>
      <c r="M375" s="51"/>
      <c r="N375" s="51"/>
    </row>
    <row r="376" spans="1:14" s="115" customFormat="1" ht="38.25">
      <c r="A376" s="26"/>
      <c r="B376" s="45" t="s">
        <v>32</v>
      </c>
      <c r="C376" s="35" t="s">
        <v>89</v>
      </c>
      <c r="D376" s="186">
        <v>4</v>
      </c>
      <c r="E376" s="8" t="s">
        <v>11</v>
      </c>
      <c r="F376" s="38"/>
      <c r="G376" s="38"/>
      <c r="H376" s="36">
        <f>SUM(F376,G376)*D376</f>
        <v>0</v>
      </c>
      <c r="I376" s="187">
        <f t="shared" si="29"/>
        <v>0</v>
      </c>
      <c r="J376" s="187">
        <f t="shared" si="29"/>
        <v>0</v>
      </c>
      <c r="K376" s="25">
        <f t="shared" si="30"/>
        <v>0</v>
      </c>
      <c r="M376" s="51"/>
      <c r="N376" s="51"/>
    </row>
    <row r="377" spans="1:14" s="115" customFormat="1" ht="38.25">
      <c r="A377" s="33"/>
      <c r="B377" s="45" t="s">
        <v>33</v>
      </c>
      <c r="C377" s="35" t="s">
        <v>64</v>
      </c>
      <c r="D377" s="186">
        <v>8</v>
      </c>
      <c r="E377" s="8" t="s">
        <v>11</v>
      </c>
      <c r="F377" s="38"/>
      <c r="G377" s="38"/>
      <c r="H377" s="36">
        <f>SUM(F377,G377)*D377</f>
        <v>0</v>
      </c>
      <c r="I377" s="187">
        <f t="shared" si="29"/>
        <v>0</v>
      </c>
      <c r="J377" s="187">
        <f t="shared" si="29"/>
        <v>0</v>
      </c>
      <c r="K377" s="25">
        <f t="shared" si="30"/>
        <v>0</v>
      </c>
      <c r="M377" s="51"/>
      <c r="N377" s="51"/>
    </row>
    <row r="378" spans="1:14" s="115" customFormat="1" ht="38.25">
      <c r="A378" s="33"/>
      <c r="B378" s="45" t="s">
        <v>98</v>
      </c>
      <c r="C378" s="35" t="s">
        <v>324</v>
      </c>
      <c r="D378" s="186">
        <v>2</v>
      </c>
      <c r="E378" s="8" t="s">
        <v>11</v>
      </c>
      <c r="F378" s="38"/>
      <c r="G378" s="38"/>
      <c r="H378" s="36">
        <f>SUM(F378,G378)*D378</f>
        <v>0</v>
      </c>
      <c r="I378" s="187">
        <f t="shared" si="29"/>
        <v>0</v>
      </c>
      <c r="J378" s="187">
        <f t="shared" si="29"/>
        <v>0</v>
      </c>
      <c r="K378" s="25">
        <f t="shared" si="30"/>
        <v>0</v>
      </c>
      <c r="M378" s="51"/>
      <c r="N378" s="51"/>
    </row>
    <row r="379" spans="1:14" s="115" customFormat="1" ht="12.75">
      <c r="A379" s="60"/>
      <c r="B379" s="61" t="s">
        <v>37</v>
      </c>
      <c r="C379" s="2" t="s">
        <v>92</v>
      </c>
      <c r="D379" s="186"/>
      <c r="E379" s="28"/>
      <c r="F379" s="62"/>
      <c r="G379" s="62"/>
      <c r="H379" s="63"/>
      <c r="I379" s="187"/>
      <c r="J379" s="187"/>
      <c r="K379" s="25"/>
      <c r="M379" s="51"/>
      <c r="N379" s="51"/>
    </row>
    <row r="380" spans="1:14" s="115" customFormat="1" ht="51">
      <c r="A380" s="93"/>
      <c r="B380" s="78" t="s">
        <v>34</v>
      </c>
      <c r="C380" s="35" t="s">
        <v>93</v>
      </c>
      <c r="D380" s="186">
        <v>30</v>
      </c>
      <c r="E380" s="31" t="s">
        <v>11</v>
      </c>
      <c r="F380" s="88"/>
      <c r="G380" s="88"/>
      <c r="H380" s="36">
        <f>SUM(F380,G380)*D380</f>
        <v>0</v>
      </c>
      <c r="I380" s="187">
        <f t="shared" si="29"/>
        <v>0</v>
      </c>
      <c r="J380" s="187">
        <f t="shared" si="29"/>
        <v>0</v>
      </c>
      <c r="K380" s="25">
        <f t="shared" si="30"/>
        <v>0</v>
      </c>
      <c r="M380" s="51"/>
      <c r="N380" s="51"/>
    </row>
    <row r="381" spans="1:14" s="115" customFormat="1" ht="12.75">
      <c r="A381" s="66"/>
      <c r="B381" s="67" t="s">
        <v>187</v>
      </c>
      <c r="C381" s="68" t="s">
        <v>86</v>
      </c>
      <c r="D381" s="186"/>
      <c r="E381" s="69"/>
      <c r="F381" s="70"/>
      <c r="G381" s="10"/>
      <c r="H381" s="71"/>
      <c r="I381" s="187"/>
      <c r="J381" s="187"/>
      <c r="K381" s="25"/>
      <c r="M381" s="51"/>
      <c r="N381" s="51"/>
    </row>
    <row r="382" spans="1:14" s="115" customFormat="1" ht="25.5">
      <c r="A382" s="66"/>
      <c r="B382" s="73" t="s">
        <v>69</v>
      </c>
      <c r="C382" s="74" t="s">
        <v>74</v>
      </c>
      <c r="D382" s="186">
        <v>1</v>
      </c>
      <c r="E382" s="75" t="s">
        <v>11</v>
      </c>
      <c r="F382" s="55" t="s">
        <v>19</v>
      </c>
      <c r="G382" s="39"/>
      <c r="H382" s="65">
        <f>SUM(F382,G382)*D382</f>
        <v>0</v>
      </c>
      <c r="I382" s="55" t="s">
        <v>19</v>
      </c>
      <c r="J382" s="187">
        <f t="shared" si="29"/>
        <v>0</v>
      </c>
      <c r="K382" s="25">
        <f t="shared" si="30"/>
        <v>0</v>
      </c>
      <c r="M382" s="51"/>
      <c r="N382" s="51"/>
    </row>
    <row r="383" spans="1:14" s="115" customFormat="1" ht="12.75">
      <c r="A383" s="95"/>
      <c r="B383" s="73" t="s">
        <v>70</v>
      </c>
      <c r="C383" s="74" t="s">
        <v>96</v>
      </c>
      <c r="D383" s="186">
        <v>6</v>
      </c>
      <c r="E383" s="31" t="s">
        <v>11</v>
      </c>
      <c r="F383" s="38"/>
      <c r="G383" s="38"/>
      <c r="H383" s="65">
        <f>SUM(F383,G383)*D383</f>
        <v>0</v>
      </c>
      <c r="I383" s="187">
        <f t="shared" si="29"/>
        <v>0</v>
      </c>
      <c r="J383" s="187">
        <f t="shared" si="29"/>
        <v>0</v>
      </c>
      <c r="K383" s="25">
        <f t="shared" si="30"/>
        <v>0</v>
      </c>
      <c r="M383" s="51"/>
      <c r="N383" s="51"/>
    </row>
    <row r="384" spans="1:14" s="115" customFormat="1" ht="12.75">
      <c r="A384" s="26"/>
      <c r="B384" s="42" t="s">
        <v>188</v>
      </c>
      <c r="C384" s="27" t="s">
        <v>26</v>
      </c>
      <c r="D384" s="186"/>
      <c r="E384" s="28"/>
      <c r="F384" s="20"/>
      <c r="G384" s="20"/>
      <c r="H384" s="29"/>
      <c r="I384" s="187"/>
      <c r="J384" s="187"/>
      <c r="K384" s="25"/>
      <c r="M384" s="51"/>
      <c r="N384" s="51"/>
    </row>
    <row r="385" spans="1:14" s="115" customFormat="1" ht="12.75">
      <c r="A385" s="26"/>
      <c r="B385" s="44" t="s">
        <v>179</v>
      </c>
      <c r="C385" s="30" t="s">
        <v>27</v>
      </c>
      <c r="D385" s="186">
        <v>30</v>
      </c>
      <c r="E385" s="31" t="s">
        <v>8</v>
      </c>
      <c r="F385" s="39"/>
      <c r="G385" s="39"/>
      <c r="H385" s="32">
        <f>SUM(F385,G385)*D385</f>
        <v>0</v>
      </c>
      <c r="I385" s="187">
        <f t="shared" si="29"/>
        <v>0</v>
      </c>
      <c r="J385" s="187">
        <f t="shared" si="29"/>
        <v>0</v>
      </c>
      <c r="K385" s="25">
        <f t="shared" si="30"/>
        <v>0</v>
      </c>
      <c r="M385" s="51"/>
      <c r="N385" s="51"/>
    </row>
    <row r="386" spans="1:14" s="115" customFormat="1" ht="12.75">
      <c r="A386" s="26"/>
      <c r="B386" s="44" t="s">
        <v>180</v>
      </c>
      <c r="C386" s="30" t="s">
        <v>28</v>
      </c>
      <c r="D386" s="186">
        <v>30</v>
      </c>
      <c r="E386" s="31" t="s">
        <v>8</v>
      </c>
      <c r="F386" s="39"/>
      <c r="G386" s="39"/>
      <c r="H386" s="32">
        <f>SUM(F386,G386)*D386</f>
        <v>0</v>
      </c>
      <c r="I386" s="187">
        <f t="shared" si="29"/>
        <v>0</v>
      </c>
      <c r="J386" s="187">
        <f t="shared" si="29"/>
        <v>0</v>
      </c>
      <c r="K386" s="25">
        <f t="shared" si="30"/>
        <v>0</v>
      </c>
      <c r="M386" s="51"/>
      <c r="N386" s="51"/>
    </row>
    <row r="387" spans="1:14" s="115" customFormat="1" ht="12.75">
      <c r="A387" s="26"/>
      <c r="B387" s="61" t="s">
        <v>189</v>
      </c>
      <c r="C387" s="27" t="s">
        <v>114</v>
      </c>
      <c r="D387" s="186"/>
      <c r="E387" s="28"/>
      <c r="F387" s="20"/>
      <c r="G387" s="20"/>
      <c r="H387" s="29"/>
      <c r="I387" s="187"/>
      <c r="J387" s="187"/>
      <c r="K387" s="25"/>
      <c r="M387" s="51"/>
      <c r="N387" s="51"/>
    </row>
    <row r="388" spans="1:14" s="115" customFormat="1" ht="12.75">
      <c r="A388" s="192"/>
      <c r="B388" s="193" t="s">
        <v>278</v>
      </c>
      <c r="C388" s="1" t="s">
        <v>44</v>
      </c>
      <c r="D388" s="186"/>
      <c r="E388" s="49"/>
      <c r="F388" s="84"/>
      <c r="G388" s="84"/>
      <c r="H388" s="85"/>
      <c r="I388" s="187"/>
      <c r="J388" s="187"/>
      <c r="K388" s="25"/>
      <c r="M388" s="51"/>
      <c r="N388" s="51"/>
    </row>
    <row r="389" spans="1:14" s="115" customFormat="1" ht="12.75">
      <c r="A389" s="192"/>
      <c r="B389" s="23" t="s">
        <v>279</v>
      </c>
      <c r="C389" s="54" t="s">
        <v>46</v>
      </c>
      <c r="D389" s="186">
        <v>1</v>
      </c>
      <c r="E389" s="24" t="s">
        <v>11</v>
      </c>
      <c r="F389" s="55" t="s">
        <v>19</v>
      </c>
      <c r="G389" s="238"/>
      <c r="H389" s="25">
        <f>SUM(F389,G389)*D389</f>
        <v>0</v>
      </c>
      <c r="I389" s="55" t="s">
        <v>19</v>
      </c>
      <c r="J389" s="187">
        <f t="shared" si="29"/>
        <v>0</v>
      </c>
      <c r="K389" s="25">
        <f t="shared" si="30"/>
        <v>0</v>
      </c>
      <c r="M389" s="51"/>
      <c r="N389" s="51"/>
    </row>
    <row r="390" spans="1:14" s="115" customFormat="1" ht="12.75">
      <c r="A390" s="192"/>
      <c r="B390" s="23" t="s">
        <v>280</v>
      </c>
      <c r="C390" s="54" t="s">
        <v>164</v>
      </c>
      <c r="D390" s="186">
        <v>1</v>
      </c>
      <c r="E390" s="24" t="s">
        <v>11</v>
      </c>
      <c r="F390" s="55" t="s">
        <v>19</v>
      </c>
      <c r="G390" s="238"/>
      <c r="H390" s="25">
        <f>SUM(F390,G390)*D390</f>
        <v>0</v>
      </c>
      <c r="I390" s="55" t="s">
        <v>19</v>
      </c>
      <c r="J390" s="187">
        <f t="shared" si="29"/>
        <v>0</v>
      </c>
      <c r="K390" s="25">
        <f t="shared" si="30"/>
        <v>0</v>
      </c>
      <c r="M390" s="51"/>
      <c r="N390" s="51"/>
    </row>
    <row r="391" spans="1:14" s="115" customFormat="1" ht="12.75">
      <c r="A391" s="192"/>
      <c r="B391" s="23" t="s">
        <v>281</v>
      </c>
      <c r="C391" s="54" t="s">
        <v>47</v>
      </c>
      <c r="D391" s="186">
        <v>1</v>
      </c>
      <c r="E391" s="24" t="s">
        <v>11</v>
      </c>
      <c r="F391" s="55" t="s">
        <v>19</v>
      </c>
      <c r="G391" s="238"/>
      <c r="H391" s="25">
        <f>SUM(F391,G391)*D391</f>
        <v>0</v>
      </c>
      <c r="I391" s="55" t="s">
        <v>19</v>
      </c>
      <c r="J391" s="187">
        <f t="shared" si="29"/>
        <v>0</v>
      </c>
      <c r="K391" s="25">
        <f t="shared" si="30"/>
        <v>0</v>
      </c>
      <c r="M391" s="51"/>
      <c r="N391" s="51"/>
    </row>
    <row r="392" spans="1:14" s="115" customFormat="1" ht="25.5">
      <c r="A392" s="192"/>
      <c r="B392" s="23" t="s">
        <v>282</v>
      </c>
      <c r="C392" s="194" t="s">
        <v>49</v>
      </c>
      <c r="D392" s="186">
        <v>12</v>
      </c>
      <c r="E392" s="8" t="s">
        <v>20</v>
      </c>
      <c r="F392" s="239"/>
      <c r="G392" s="239"/>
      <c r="H392" s="195">
        <f>SUM(F392:G392)*D392</f>
        <v>0</v>
      </c>
      <c r="I392" s="187">
        <f t="shared" si="29"/>
        <v>0</v>
      </c>
      <c r="J392" s="187">
        <f t="shared" si="29"/>
        <v>0</v>
      </c>
      <c r="K392" s="25">
        <f t="shared" si="30"/>
        <v>0</v>
      </c>
      <c r="M392" s="51"/>
      <c r="N392" s="51"/>
    </row>
    <row r="393" spans="1:14" s="115" customFormat="1" ht="12.75">
      <c r="A393" s="192"/>
      <c r="B393" s="23" t="s">
        <v>283</v>
      </c>
      <c r="C393" s="194" t="s">
        <v>48</v>
      </c>
      <c r="D393" s="186">
        <v>1</v>
      </c>
      <c r="E393" s="212" t="s">
        <v>11</v>
      </c>
      <c r="F393" s="239"/>
      <c r="G393" s="239"/>
      <c r="H393" s="195">
        <f>SUM(F393:G393)*D393</f>
        <v>0</v>
      </c>
      <c r="I393" s="187">
        <f t="shared" si="29"/>
        <v>0</v>
      </c>
      <c r="J393" s="187">
        <f t="shared" si="29"/>
        <v>0</v>
      </c>
      <c r="K393" s="25">
        <f t="shared" si="30"/>
        <v>0</v>
      </c>
      <c r="M393" s="51"/>
      <c r="N393" s="51"/>
    </row>
    <row r="394" spans="1:14" s="115" customFormat="1" ht="12.75">
      <c r="A394" s="192"/>
      <c r="B394" s="23" t="s">
        <v>284</v>
      </c>
      <c r="C394" s="194" t="s">
        <v>165</v>
      </c>
      <c r="D394" s="186">
        <v>1</v>
      </c>
      <c r="E394" s="212" t="s">
        <v>11</v>
      </c>
      <c r="F394" s="239"/>
      <c r="G394" s="239"/>
      <c r="H394" s="195">
        <f>SUM(F394:G394)*D394</f>
        <v>0</v>
      </c>
      <c r="I394" s="187">
        <f t="shared" si="29"/>
        <v>0</v>
      </c>
      <c r="J394" s="187">
        <f t="shared" si="29"/>
        <v>0</v>
      </c>
      <c r="K394" s="25">
        <f t="shared" si="30"/>
        <v>0</v>
      </c>
      <c r="M394" s="51"/>
      <c r="N394" s="51"/>
    </row>
    <row r="395" spans="1:14" s="115" customFormat="1" ht="38.25">
      <c r="A395" s="192"/>
      <c r="B395" s="23" t="s">
        <v>285</v>
      </c>
      <c r="C395" s="35" t="s">
        <v>166</v>
      </c>
      <c r="D395" s="186">
        <v>6</v>
      </c>
      <c r="E395" s="212" t="s">
        <v>11</v>
      </c>
      <c r="F395" s="239"/>
      <c r="G395" s="239"/>
      <c r="H395" s="195">
        <f>SUM(F395:G395)*D395</f>
        <v>0</v>
      </c>
      <c r="I395" s="187">
        <f t="shared" si="29"/>
        <v>0</v>
      </c>
      <c r="J395" s="187">
        <f t="shared" si="29"/>
        <v>0</v>
      </c>
      <c r="K395" s="25">
        <f t="shared" si="30"/>
        <v>0</v>
      </c>
      <c r="M395" s="51"/>
      <c r="N395" s="51"/>
    </row>
    <row r="396" spans="1:14" s="115" customFormat="1" ht="12.75">
      <c r="A396" s="192"/>
      <c r="B396" s="23" t="s">
        <v>286</v>
      </c>
      <c r="C396" s="23" t="s">
        <v>167</v>
      </c>
      <c r="D396" s="186">
        <v>110</v>
      </c>
      <c r="E396" s="24" t="s">
        <v>20</v>
      </c>
      <c r="F396" s="37"/>
      <c r="G396" s="37"/>
      <c r="H396" s="25">
        <f>SUM(F396,G396)*D396</f>
        <v>0</v>
      </c>
      <c r="I396" s="187">
        <f t="shared" si="29"/>
        <v>0</v>
      </c>
      <c r="J396" s="187">
        <f t="shared" si="29"/>
        <v>0</v>
      </c>
      <c r="K396" s="25">
        <f t="shared" si="30"/>
        <v>0</v>
      </c>
      <c r="M396" s="51"/>
      <c r="N396" s="51"/>
    </row>
    <row r="397" spans="1:14" s="115" customFormat="1" ht="12.75">
      <c r="A397" s="192"/>
      <c r="B397" s="23" t="s">
        <v>287</v>
      </c>
      <c r="C397" s="23" t="s">
        <v>50</v>
      </c>
      <c r="D397" s="186">
        <v>30</v>
      </c>
      <c r="E397" s="24" t="s">
        <v>20</v>
      </c>
      <c r="F397" s="37"/>
      <c r="G397" s="37"/>
      <c r="H397" s="25">
        <f>SUM(F397,G397)*D397</f>
        <v>0</v>
      </c>
      <c r="I397" s="187">
        <f t="shared" si="29"/>
        <v>0</v>
      </c>
      <c r="J397" s="187">
        <f t="shared" si="29"/>
        <v>0</v>
      </c>
      <c r="K397" s="25">
        <f t="shared" si="30"/>
        <v>0</v>
      </c>
      <c r="M397" s="51"/>
      <c r="N397" s="51"/>
    </row>
    <row r="398" spans="1:14" s="115" customFormat="1" ht="12.75">
      <c r="A398" s="192"/>
      <c r="B398" s="23" t="s">
        <v>288</v>
      </c>
      <c r="C398" s="23" t="s">
        <v>39</v>
      </c>
      <c r="D398" s="186">
        <v>14</v>
      </c>
      <c r="E398" s="24" t="s">
        <v>11</v>
      </c>
      <c r="F398" s="37"/>
      <c r="G398" s="37"/>
      <c r="H398" s="25">
        <f>SUM(F398,G398)*D398</f>
        <v>0</v>
      </c>
      <c r="I398" s="187">
        <f t="shared" si="29"/>
        <v>0</v>
      </c>
      <c r="J398" s="187">
        <f t="shared" si="29"/>
        <v>0</v>
      </c>
      <c r="K398" s="25">
        <f t="shared" si="30"/>
        <v>0</v>
      </c>
      <c r="M398" s="51"/>
      <c r="N398" s="51"/>
    </row>
    <row r="399" spans="1:14" s="115" customFormat="1" ht="12.75">
      <c r="A399" s="192"/>
      <c r="B399" s="23" t="s">
        <v>289</v>
      </c>
      <c r="C399" s="23" t="s">
        <v>51</v>
      </c>
      <c r="D399" s="186">
        <v>2</v>
      </c>
      <c r="E399" s="24" t="s">
        <v>11</v>
      </c>
      <c r="F399" s="37"/>
      <c r="G399" s="37"/>
      <c r="H399" s="25">
        <f>SUM(F399,G399)*D399</f>
        <v>0</v>
      </c>
      <c r="I399" s="187">
        <f t="shared" si="29"/>
        <v>0</v>
      </c>
      <c r="J399" s="187">
        <f t="shared" si="29"/>
        <v>0</v>
      </c>
      <c r="K399" s="25">
        <f t="shared" si="30"/>
        <v>0</v>
      </c>
      <c r="M399" s="51"/>
      <c r="N399" s="51"/>
    </row>
    <row r="400" spans="1:14" s="115" customFormat="1" ht="12.75">
      <c r="A400" s="192"/>
      <c r="B400" s="23" t="s">
        <v>290</v>
      </c>
      <c r="C400" s="23" t="s">
        <v>168</v>
      </c>
      <c r="D400" s="186">
        <v>1</v>
      </c>
      <c r="E400" s="24" t="s">
        <v>11</v>
      </c>
      <c r="F400" s="37"/>
      <c r="G400" s="37"/>
      <c r="H400" s="25">
        <f>SUM(F400,G400)*D400</f>
        <v>0</v>
      </c>
      <c r="I400" s="187">
        <f t="shared" si="29"/>
        <v>0</v>
      </c>
      <c r="J400" s="187">
        <f t="shared" si="29"/>
        <v>0</v>
      </c>
      <c r="K400" s="25">
        <f t="shared" si="30"/>
        <v>0</v>
      </c>
      <c r="M400" s="51"/>
      <c r="N400" s="51"/>
    </row>
    <row r="401" spans="1:14" s="115" customFormat="1" ht="25.5">
      <c r="A401" s="205"/>
      <c r="B401" s="23" t="s">
        <v>291</v>
      </c>
      <c r="C401" s="206" t="s">
        <v>158</v>
      </c>
      <c r="D401" s="186">
        <v>3</v>
      </c>
      <c r="E401" s="212" t="s">
        <v>11</v>
      </c>
      <c r="F401" s="88"/>
      <c r="G401" s="88"/>
      <c r="H401" s="90">
        <f>SUM(F401:G401)*D401</f>
        <v>0</v>
      </c>
      <c r="I401" s="187">
        <f t="shared" si="29"/>
        <v>0</v>
      </c>
      <c r="J401" s="187">
        <f t="shared" si="29"/>
        <v>0</v>
      </c>
      <c r="K401" s="25">
        <f t="shared" si="30"/>
        <v>0</v>
      </c>
      <c r="M401" s="51"/>
      <c r="N401" s="51"/>
    </row>
    <row r="402" spans="1:14" s="115" customFormat="1" ht="12.75">
      <c r="A402" s="192"/>
      <c r="B402" s="204" t="s">
        <v>292</v>
      </c>
      <c r="C402" s="1" t="s">
        <v>174</v>
      </c>
      <c r="D402" s="186"/>
      <c r="E402" s="24"/>
      <c r="F402" s="187"/>
      <c r="G402" s="187"/>
      <c r="H402" s="25"/>
      <c r="I402" s="187"/>
      <c r="J402" s="187"/>
      <c r="K402" s="25"/>
      <c r="M402" s="51"/>
      <c r="N402" s="51"/>
    </row>
    <row r="403" spans="1:14" s="115" customFormat="1" ht="12.75">
      <c r="A403" s="192"/>
      <c r="B403" s="23" t="s">
        <v>293</v>
      </c>
      <c r="C403" s="23" t="s">
        <v>169</v>
      </c>
      <c r="D403" s="186">
        <v>30</v>
      </c>
      <c r="E403" s="24" t="s">
        <v>20</v>
      </c>
      <c r="F403" s="37"/>
      <c r="G403" s="37"/>
      <c r="H403" s="25">
        <f aca="true" t="shared" si="31" ref="H403:H409">SUM(F403,G403)*D403</f>
        <v>0</v>
      </c>
      <c r="I403" s="187">
        <f t="shared" si="29"/>
        <v>0</v>
      </c>
      <c r="J403" s="187">
        <f t="shared" si="29"/>
        <v>0</v>
      </c>
      <c r="K403" s="25">
        <f t="shared" si="30"/>
        <v>0</v>
      </c>
      <c r="M403" s="51"/>
      <c r="N403" s="51"/>
    </row>
    <row r="404" spans="1:14" s="115" customFormat="1" ht="12.75">
      <c r="A404" s="192"/>
      <c r="B404" s="23" t="s">
        <v>294</v>
      </c>
      <c r="C404" s="23" t="s">
        <v>39</v>
      </c>
      <c r="D404" s="186">
        <v>14</v>
      </c>
      <c r="E404" s="24" t="s">
        <v>11</v>
      </c>
      <c r="F404" s="37"/>
      <c r="G404" s="37"/>
      <c r="H404" s="25">
        <f t="shared" si="31"/>
        <v>0</v>
      </c>
      <c r="I404" s="187">
        <f t="shared" si="29"/>
        <v>0</v>
      </c>
      <c r="J404" s="187">
        <f t="shared" si="29"/>
        <v>0</v>
      </c>
      <c r="K404" s="25">
        <f t="shared" si="30"/>
        <v>0</v>
      </c>
      <c r="M404" s="51"/>
      <c r="N404" s="51"/>
    </row>
    <row r="405" spans="1:14" s="115" customFormat="1" ht="25.5">
      <c r="A405" s="192"/>
      <c r="B405" s="23" t="s">
        <v>295</v>
      </c>
      <c r="C405" s="35" t="s">
        <v>170</v>
      </c>
      <c r="D405" s="186">
        <v>4</v>
      </c>
      <c r="E405" s="24" t="s">
        <v>11</v>
      </c>
      <c r="F405" s="37"/>
      <c r="G405" s="37"/>
      <c r="H405" s="25">
        <f t="shared" si="31"/>
        <v>0</v>
      </c>
      <c r="I405" s="187">
        <f t="shared" si="29"/>
        <v>0</v>
      </c>
      <c r="J405" s="187">
        <f t="shared" si="29"/>
        <v>0</v>
      </c>
      <c r="K405" s="25">
        <f t="shared" si="30"/>
        <v>0</v>
      </c>
      <c r="M405" s="51"/>
      <c r="N405" s="51"/>
    </row>
    <row r="406" spans="1:14" s="115" customFormat="1" ht="11.25" customHeight="1">
      <c r="A406" s="192"/>
      <c r="B406" s="23" t="s">
        <v>296</v>
      </c>
      <c r="C406" s="23" t="s">
        <v>171</v>
      </c>
      <c r="D406" s="186">
        <v>4</v>
      </c>
      <c r="E406" s="24" t="s">
        <v>11</v>
      </c>
      <c r="F406" s="37"/>
      <c r="G406" s="37"/>
      <c r="H406" s="25">
        <f t="shared" si="31"/>
        <v>0</v>
      </c>
      <c r="I406" s="187">
        <f t="shared" si="29"/>
        <v>0</v>
      </c>
      <c r="J406" s="187">
        <f t="shared" si="29"/>
        <v>0</v>
      </c>
      <c r="K406" s="25">
        <f t="shared" si="30"/>
        <v>0</v>
      </c>
      <c r="M406" s="51"/>
      <c r="N406" s="51"/>
    </row>
    <row r="407" spans="1:14" s="115" customFormat="1" ht="12.75">
      <c r="A407" s="192"/>
      <c r="B407" s="23" t="s">
        <v>297</v>
      </c>
      <c r="C407" s="23" t="s">
        <v>52</v>
      </c>
      <c r="D407" s="186">
        <v>60</v>
      </c>
      <c r="E407" s="24" t="s">
        <v>20</v>
      </c>
      <c r="F407" s="37"/>
      <c r="G407" s="37"/>
      <c r="H407" s="25">
        <f t="shared" si="31"/>
        <v>0</v>
      </c>
      <c r="I407" s="187">
        <f t="shared" si="29"/>
        <v>0</v>
      </c>
      <c r="J407" s="187">
        <f t="shared" si="29"/>
        <v>0</v>
      </c>
      <c r="K407" s="25">
        <f t="shared" si="30"/>
        <v>0</v>
      </c>
      <c r="M407" s="51"/>
      <c r="N407" s="51"/>
    </row>
    <row r="408" spans="1:14" s="115" customFormat="1" ht="12.75">
      <c r="A408" s="192"/>
      <c r="B408" s="23" t="s">
        <v>298</v>
      </c>
      <c r="C408" s="23" t="s">
        <v>172</v>
      </c>
      <c r="D408" s="186">
        <v>2</v>
      </c>
      <c r="E408" s="212" t="s">
        <v>11</v>
      </c>
      <c r="F408" s="37"/>
      <c r="G408" s="37"/>
      <c r="H408" s="25">
        <f t="shared" si="31"/>
        <v>0</v>
      </c>
      <c r="I408" s="187">
        <f t="shared" si="29"/>
        <v>0</v>
      </c>
      <c r="J408" s="187">
        <f t="shared" si="29"/>
        <v>0</v>
      </c>
      <c r="K408" s="25">
        <f t="shared" si="30"/>
        <v>0</v>
      </c>
      <c r="M408" s="51"/>
      <c r="N408" s="51"/>
    </row>
    <row r="409" spans="1:14" s="115" customFormat="1" ht="12.75">
      <c r="A409" s="196"/>
      <c r="B409" s="23" t="s">
        <v>299</v>
      </c>
      <c r="C409" s="23" t="s">
        <v>173</v>
      </c>
      <c r="D409" s="186">
        <v>2</v>
      </c>
      <c r="E409" s="212" t="s">
        <v>11</v>
      </c>
      <c r="F409" s="37"/>
      <c r="G409" s="37"/>
      <c r="H409" s="25">
        <f t="shared" si="31"/>
        <v>0</v>
      </c>
      <c r="I409" s="187">
        <f t="shared" si="29"/>
        <v>0</v>
      </c>
      <c r="J409" s="187">
        <f t="shared" si="29"/>
        <v>0</v>
      </c>
      <c r="K409" s="25">
        <f t="shared" si="30"/>
        <v>0</v>
      </c>
      <c r="M409" s="51"/>
      <c r="N409" s="51"/>
    </row>
    <row r="410" spans="1:14" s="115" customFormat="1" ht="12.75">
      <c r="A410" s="134" t="s">
        <v>336</v>
      </c>
      <c r="B410" s="135"/>
      <c r="C410" s="135"/>
      <c r="D410" s="135"/>
      <c r="E410" s="136"/>
      <c r="F410" s="131">
        <f>SUMPRODUCT(D361:D409,F361:F409)</f>
        <v>0</v>
      </c>
      <c r="G410" s="131">
        <f>SUMPRODUCT(D361:D409,G361:G409)</f>
        <v>0</v>
      </c>
      <c r="H410" s="132">
        <f>SUM(H361:H409)</f>
        <v>0</v>
      </c>
      <c r="I410" s="133">
        <f>SUMPRODUCT(D361:D409,I361:I409)</f>
        <v>0</v>
      </c>
      <c r="J410" s="131">
        <f>SUMPRODUCT(D361:D409,J361:J409)</f>
        <v>0</v>
      </c>
      <c r="K410" s="132">
        <f>SUM(K361:K409)</f>
        <v>0</v>
      </c>
      <c r="M410" s="51"/>
      <c r="N410" s="51"/>
    </row>
    <row r="411" spans="1:14" s="115" customFormat="1" ht="12.75">
      <c r="A411" s="12"/>
      <c r="B411" s="41" t="s">
        <v>54</v>
      </c>
      <c r="C411" s="13" t="s">
        <v>300</v>
      </c>
      <c r="D411" s="15"/>
      <c r="E411" s="15"/>
      <c r="F411" s="16"/>
      <c r="G411" s="16"/>
      <c r="H411" s="17"/>
      <c r="I411" s="16"/>
      <c r="J411" s="16"/>
      <c r="K411" s="17"/>
      <c r="M411" s="51"/>
      <c r="N411" s="51"/>
    </row>
    <row r="412" spans="1:14" s="115" customFormat="1" ht="12.75">
      <c r="A412" s="18"/>
      <c r="B412" s="42" t="s">
        <v>5</v>
      </c>
      <c r="C412" s="1" t="s">
        <v>12</v>
      </c>
      <c r="D412" s="186"/>
      <c r="E412" s="3"/>
      <c r="F412" s="20"/>
      <c r="G412" s="20"/>
      <c r="H412" s="21"/>
      <c r="I412" s="20"/>
      <c r="J412" s="20"/>
      <c r="K412" s="21"/>
      <c r="M412" s="51"/>
      <c r="N412" s="51"/>
    </row>
    <row r="413" spans="1:14" s="115" customFormat="1" ht="38.25">
      <c r="A413" s="22"/>
      <c r="B413" s="43" t="s">
        <v>6</v>
      </c>
      <c r="C413" s="35" t="s">
        <v>29</v>
      </c>
      <c r="D413" s="186">
        <v>16.6</v>
      </c>
      <c r="E413" s="24" t="s">
        <v>8</v>
      </c>
      <c r="F413" s="37"/>
      <c r="G413" s="37"/>
      <c r="H413" s="25">
        <f aca="true" t="shared" si="32" ref="H413:H418">SUM(F413,G413)*D413</f>
        <v>0</v>
      </c>
      <c r="I413" s="187">
        <f>TRUNC(F413*(1+$K$4),2)</f>
        <v>0</v>
      </c>
      <c r="J413" s="187">
        <f>TRUNC(G413*(1+$K$4),2)</f>
        <v>0</v>
      </c>
      <c r="K413" s="25">
        <f>SUM(I413:J413)*D413</f>
        <v>0</v>
      </c>
      <c r="M413" s="51"/>
      <c r="N413" s="51"/>
    </row>
    <row r="414" spans="1:14" s="115" customFormat="1" ht="25.5">
      <c r="A414" s="18"/>
      <c r="B414" s="43" t="s">
        <v>30</v>
      </c>
      <c r="C414" s="35" t="s">
        <v>18</v>
      </c>
      <c r="D414" s="186">
        <v>1</v>
      </c>
      <c r="E414" s="24" t="s">
        <v>11</v>
      </c>
      <c r="F414" s="37"/>
      <c r="G414" s="37"/>
      <c r="H414" s="25">
        <f t="shared" si="32"/>
        <v>0</v>
      </c>
      <c r="I414" s="187">
        <f aca="true" t="shared" si="33" ref="I414:J457">TRUNC(F414*(1+$K$4),2)</f>
        <v>0</v>
      </c>
      <c r="J414" s="187">
        <f t="shared" si="33"/>
        <v>0</v>
      </c>
      <c r="K414" s="25">
        <f aca="true" t="shared" si="34" ref="K414:K457">SUM(I414:J414)*D414</f>
        <v>0</v>
      </c>
      <c r="M414" s="51"/>
      <c r="N414" s="51"/>
    </row>
    <row r="415" spans="1:14" s="115" customFormat="1" ht="12.75">
      <c r="A415" s="18"/>
      <c r="B415" s="43" t="s">
        <v>9</v>
      </c>
      <c r="C415" s="35" t="s">
        <v>25</v>
      </c>
      <c r="D415" s="186">
        <f>D413</f>
        <v>16.6</v>
      </c>
      <c r="E415" s="24" t="s">
        <v>8</v>
      </c>
      <c r="F415" s="37"/>
      <c r="G415" s="37"/>
      <c r="H415" s="25">
        <f t="shared" si="32"/>
        <v>0</v>
      </c>
      <c r="I415" s="187">
        <f t="shared" si="33"/>
        <v>0</v>
      </c>
      <c r="J415" s="187">
        <f t="shared" si="33"/>
        <v>0</v>
      </c>
      <c r="K415" s="25">
        <f t="shared" si="34"/>
        <v>0</v>
      </c>
      <c r="M415" s="51"/>
      <c r="N415" s="51"/>
    </row>
    <row r="416" spans="1:14" s="115" customFormat="1" ht="25.5">
      <c r="A416" s="18"/>
      <c r="B416" s="43" t="s">
        <v>10</v>
      </c>
      <c r="C416" s="35" t="s">
        <v>36</v>
      </c>
      <c r="D416" s="186">
        <v>7.4</v>
      </c>
      <c r="E416" s="24" t="s">
        <v>8</v>
      </c>
      <c r="F416" s="37"/>
      <c r="G416" s="37"/>
      <c r="H416" s="25">
        <f t="shared" si="32"/>
        <v>0</v>
      </c>
      <c r="I416" s="187">
        <f t="shared" si="33"/>
        <v>0</v>
      </c>
      <c r="J416" s="187">
        <f t="shared" si="33"/>
        <v>0</v>
      </c>
      <c r="K416" s="25">
        <f t="shared" si="34"/>
        <v>0</v>
      </c>
      <c r="M416" s="51"/>
      <c r="N416" s="51"/>
    </row>
    <row r="417" spans="1:14" s="115" customFormat="1" ht="12.75">
      <c r="A417" s="18"/>
      <c r="B417" s="43" t="s">
        <v>16</v>
      </c>
      <c r="C417" s="35" t="s">
        <v>56</v>
      </c>
      <c r="D417" s="186">
        <v>9.2</v>
      </c>
      <c r="E417" s="24" t="s">
        <v>8</v>
      </c>
      <c r="F417" s="37"/>
      <c r="G417" s="37"/>
      <c r="H417" s="25">
        <f t="shared" si="32"/>
        <v>0</v>
      </c>
      <c r="I417" s="187">
        <f t="shared" si="33"/>
        <v>0</v>
      </c>
      <c r="J417" s="187">
        <f t="shared" si="33"/>
        <v>0</v>
      </c>
      <c r="K417" s="25">
        <f t="shared" si="34"/>
        <v>0</v>
      </c>
      <c r="M417" s="51"/>
      <c r="N417" s="51"/>
    </row>
    <row r="418" spans="1:14" s="115" customFormat="1" ht="38.25">
      <c r="A418" s="18"/>
      <c r="B418" s="43" t="s">
        <v>68</v>
      </c>
      <c r="C418" s="35" t="s">
        <v>17</v>
      </c>
      <c r="D418" s="186">
        <v>1</v>
      </c>
      <c r="E418" s="24" t="s">
        <v>11</v>
      </c>
      <c r="F418" s="37"/>
      <c r="G418" s="37"/>
      <c r="H418" s="25">
        <f t="shared" si="32"/>
        <v>0</v>
      </c>
      <c r="I418" s="187">
        <f t="shared" si="33"/>
        <v>0</v>
      </c>
      <c r="J418" s="187">
        <f t="shared" si="33"/>
        <v>0</v>
      </c>
      <c r="K418" s="25">
        <f t="shared" si="34"/>
        <v>0</v>
      </c>
      <c r="M418" s="51"/>
      <c r="N418" s="51"/>
    </row>
    <row r="419" spans="1:14" s="115" customFormat="1" ht="12.75">
      <c r="A419" s="18"/>
      <c r="B419" s="42" t="s">
        <v>13</v>
      </c>
      <c r="C419" s="27" t="s">
        <v>87</v>
      </c>
      <c r="D419" s="186"/>
      <c r="E419" s="28"/>
      <c r="F419" s="20"/>
      <c r="G419" s="20"/>
      <c r="H419" s="29"/>
      <c r="I419" s="187"/>
      <c r="J419" s="187"/>
      <c r="K419" s="25"/>
      <c r="M419" s="51"/>
      <c r="N419" s="51"/>
    </row>
    <row r="420" spans="1:14" s="115" customFormat="1" ht="12.75">
      <c r="A420" s="199"/>
      <c r="B420" s="23" t="s">
        <v>14</v>
      </c>
      <c r="C420" s="200" t="s">
        <v>88</v>
      </c>
      <c r="D420" s="186">
        <v>10.5</v>
      </c>
      <c r="E420" s="8" t="s">
        <v>8</v>
      </c>
      <c r="F420" s="55" t="s">
        <v>19</v>
      </c>
      <c r="G420" s="37"/>
      <c r="H420" s="36">
        <f>SUM(F420,G420)*D420</f>
        <v>0</v>
      </c>
      <c r="I420" s="55" t="s">
        <v>19</v>
      </c>
      <c r="J420" s="187">
        <f t="shared" si="33"/>
        <v>0</v>
      </c>
      <c r="K420" s="25">
        <f t="shared" si="34"/>
        <v>0</v>
      </c>
      <c r="M420" s="51"/>
      <c r="N420" s="51"/>
    </row>
    <row r="421" spans="1:14" s="115" customFormat="1" ht="12.75">
      <c r="A421" s="18"/>
      <c r="B421" s="42" t="s">
        <v>21</v>
      </c>
      <c r="C421" s="1" t="s">
        <v>67</v>
      </c>
      <c r="D421" s="186"/>
      <c r="E421" s="3"/>
      <c r="F421" s="20"/>
      <c r="G421" s="20"/>
      <c r="H421" s="21"/>
      <c r="I421" s="187"/>
      <c r="J421" s="187"/>
      <c r="K421" s="25"/>
      <c r="M421" s="51"/>
      <c r="N421" s="51"/>
    </row>
    <row r="422" spans="1:14" s="115" customFormat="1" ht="12.75">
      <c r="A422" s="18"/>
      <c r="B422" s="43" t="s">
        <v>22</v>
      </c>
      <c r="C422" s="188" t="s">
        <v>84</v>
      </c>
      <c r="D422" s="186">
        <v>2</v>
      </c>
      <c r="E422" s="31" t="s">
        <v>11</v>
      </c>
      <c r="F422" s="55" t="s">
        <v>19</v>
      </c>
      <c r="G422" s="237"/>
      <c r="H422" s="190">
        <f>SUM(F422:G422)*D422</f>
        <v>0</v>
      </c>
      <c r="I422" s="55" t="s">
        <v>19</v>
      </c>
      <c r="J422" s="187">
        <f t="shared" si="33"/>
        <v>0</v>
      </c>
      <c r="K422" s="25">
        <f t="shared" si="34"/>
        <v>0</v>
      </c>
      <c r="M422" s="51"/>
      <c r="N422" s="51"/>
    </row>
    <row r="423" spans="1:14" s="115" customFormat="1" ht="25.5">
      <c r="A423" s="48"/>
      <c r="B423" s="43" t="s">
        <v>23</v>
      </c>
      <c r="C423" s="35" t="s">
        <v>85</v>
      </c>
      <c r="D423" s="186">
        <v>140</v>
      </c>
      <c r="E423" s="49" t="s">
        <v>8</v>
      </c>
      <c r="F423" s="38"/>
      <c r="G423" s="50"/>
      <c r="H423" s="36">
        <f>SUM(F423,G423)*D423</f>
        <v>0</v>
      </c>
      <c r="I423" s="187">
        <f t="shared" si="33"/>
        <v>0</v>
      </c>
      <c r="J423" s="187">
        <f t="shared" si="33"/>
        <v>0</v>
      </c>
      <c r="K423" s="25">
        <f t="shared" si="34"/>
        <v>0</v>
      </c>
      <c r="M423" s="51"/>
      <c r="N423" s="51"/>
    </row>
    <row r="424" spans="1:14" s="115" customFormat="1" ht="12.75">
      <c r="A424" s="18"/>
      <c r="B424" s="46" t="s">
        <v>35</v>
      </c>
      <c r="C424" s="27" t="s">
        <v>31</v>
      </c>
      <c r="D424" s="186"/>
      <c r="E424" s="28"/>
      <c r="F424" s="20"/>
      <c r="G424" s="20"/>
      <c r="H424" s="29"/>
      <c r="I424" s="187"/>
      <c r="J424" s="187"/>
      <c r="K424" s="25"/>
      <c r="M424" s="51"/>
      <c r="N424" s="51"/>
    </row>
    <row r="425" spans="1:14" s="115" customFormat="1" ht="38.25">
      <c r="A425" s="26"/>
      <c r="B425" s="45" t="s">
        <v>32</v>
      </c>
      <c r="C425" s="35" t="s">
        <v>90</v>
      </c>
      <c r="D425" s="186">
        <v>12</v>
      </c>
      <c r="E425" s="8" t="s">
        <v>11</v>
      </c>
      <c r="F425" s="38"/>
      <c r="G425" s="38"/>
      <c r="H425" s="36">
        <f>SUM(F425,G425)*D425</f>
        <v>0</v>
      </c>
      <c r="I425" s="187">
        <f t="shared" si="33"/>
        <v>0</v>
      </c>
      <c r="J425" s="187">
        <f t="shared" si="33"/>
        <v>0</v>
      </c>
      <c r="K425" s="25">
        <f t="shared" si="34"/>
        <v>0</v>
      </c>
      <c r="M425" s="51"/>
      <c r="N425" s="51"/>
    </row>
    <row r="426" spans="1:14" s="115" customFormat="1" ht="38.25">
      <c r="A426" s="33"/>
      <c r="B426" s="45" t="s">
        <v>33</v>
      </c>
      <c r="C426" s="35" t="s">
        <v>64</v>
      </c>
      <c r="D426" s="186">
        <v>8</v>
      </c>
      <c r="E426" s="8" t="s">
        <v>11</v>
      </c>
      <c r="F426" s="38"/>
      <c r="G426" s="38"/>
      <c r="H426" s="36">
        <f>SUM(F426,G426)*D426</f>
        <v>0</v>
      </c>
      <c r="I426" s="187">
        <f t="shared" si="33"/>
        <v>0</v>
      </c>
      <c r="J426" s="187">
        <f t="shared" si="33"/>
        <v>0</v>
      </c>
      <c r="K426" s="25">
        <f t="shared" si="34"/>
        <v>0</v>
      </c>
      <c r="M426" s="51"/>
      <c r="N426" s="51"/>
    </row>
    <row r="427" spans="1:14" s="115" customFormat="1" ht="12.75">
      <c r="A427" s="76"/>
      <c r="B427" s="61" t="s">
        <v>37</v>
      </c>
      <c r="C427" s="2" t="s">
        <v>92</v>
      </c>
      <c r="D427" s="186"/>
      <c r="E427" s="28"/>
      <c r="F427" s="62"/>
      <c r="G427" s="62"/>
      <c r="H427" s="63"/>
      <c r="I427" s="187"/>
      <c r="J427" s="187"/>
      <c r="K427" s="25"/>
      <c r="M427" s="51"/>
      <c r="N427" s="51"/>
    </row>
    <row r="428" spans="1:14" s="115" customFormat="1" ht="51">
      <c r="A428" s="95"/>
      <c r="B428" s="78" t="s">
        <v>34</v>
      </c>
      <c r="C428" s="35" t="s">
        <v>93</v>
      </c>
      <c r="D428" s="186">
        <v>12</v>
      </c>
      <c r="E428" s="31" t="s">
        <v>11</v>
      </c>
      <c r="F428" s="88"/>
      <c r="G428" s="88"/>
      <c r="H428" s="36">
        <f>SUM(F428,G428)*D428</f>
        <v>0</v>
      </c>
      <c r="I428" s="187">
        <f t="shared" si="33"/>
        <v>0</v>
      </c>
      <c r="J428" s="187">
        <f t="shared" si="33"/>
        <v>0</v>
      </c>
      <c r="K428" s="25">
        <f t="shared" si="34"/>
        <v>0</v>
      </c>
      <c r="M428" s="51"/>
      <c r="N428" s="51"/>
    </row>
    <row r="429" spans="1:14" s="115" customFormat="1" ht="12.75">
      <c r="A429" s="66"/>
      <c r="B429" s="61" t="s">
        <v>187</v>
      </c>
      <c r="C429" s="68" t="s">
        <v>86</v>
      </c>
      <c r="D429" s="186"/>
      <c r="E429" s="69"/>
      <c r="F429" s="70"/>
      <c r="G429" s="10"/>
      <c r="H429" s="71"/>
      <c r="I429" s="187"/>
      <c r="J429" s="187"/>
      <c r="K429" s="25"/>
      <c r="M429" s="51"/>
      <c r="N429" s="51"/>
    </row>
    <row r="430" spans="1:14" s="115" customFormat="1" ht="25.5">
      <c r="A430" s="66"/>
      <c r="B430" s="44" t="s">
        <v>69</v>
      </c>
      <c r="C430" s="74" t="s">
        <v>74</v>
      </c>
      <c r="D430" s="186">
        <v>1</v>
      </c>
      <c r="E430" s="75" t="s">
        <v>11</v>
      </c>
      <c r="F430" s="55" t="s">
        <v>19</v>
      </c>
      <c r="G430" s="39"/>
      <c r="H430" s="65">
        <f>SUM(F430,G430)*D430</f>
        <v>0</v>
      </c>
      <c r="I430" s="55" t="s">
        <v>19</v>
      </c>
      <c r="J430" s="187">
        <f t="shared" si="33"/>
        <v>0</v>
      </c>
      <c r="K430" s="25">
        <f t="shared" si="34"/>
        <v>0</v>
      </c>
      <c r="M430" s="51"/>
      <c r="N430" s="51"/>
    </row>
    <row r="431" spans="1:14" s="115" customFormat="1" ht="12.75">
      <c r="A431" s="95"/>
      <c r="B431" s="73" t="s">
        <v>70</v>
      </c>
      <c r="C431" s="74" t="s">
        <v>96</v>
      </c>
      <c r="D431" s="186">
        <v>3</v>
      </c>
      <c r="E431" s="31" t="s">
        <v>11</v>
      </c>
      <c r="F431" s="38"/>
      <c r="G431" s="38"/>
      <c r="H431" s="65">
        <f>SUM(F431,G431)*D431</f>
        <v>0</v>
      </c>
      <c r="I431" s="187">
        <f t="shared" si="33"/>
        <v>0</v>
      </c>
      <c r="J431" s="187">
        <f t="shared" si="33"/>
        <v>0</v>
      </c>
      <c r="K431" s="25">
        <f t="shared" si="34"/>
        <v>0</v>
      </c>
      <c r="M431" s="51"/>
      <c r="N431" s="51"/>
    </row>
    <row r="432" spans="1:14" s="115" customFormat="1" ht="12.75">
      <c r="A432" s="26"/>
      <c r="B432" s="42" t="s">
        <v>188</v>
      </c>
      <c r="C432" s="27" t="s">
        <v>26</v>
      </c>
      <c r="D432" s="186"/>
      <c r="E432" s="28"/>
      <c r="F432" s="20"/>
      <c r="G432" s="20"/>
      <c r="H432" s="29"/>
      <c r="I432" s="187"/>
      <c r="J432" s="187"/>
      <c r="K432" s="25"/>
      <c r="M432" s="51"/>
      <c r="N432" s="51"/>
    </row>
    <row r="433" spans="1:14" s="115" customFormat="1" ht="12.75">
      <c r="A433" s="26"/>
      <c r="B433" s="44" t="s">
        <v>179</v>
      </c>
      <c r="C433" s="30" t="s">
        <v>27</v>
      </c>
      <c r="D433" s="186">
        <v>20</v>
      </c>
      <c r="E433" s="31" t="s">
        <v>8</v>
      </c>
      <c r="F433" s="39"/>
      <c r="G433" s="39"/>
      <c r="H433" s="32">
        <f>SUM(F433,G433)*D433</f>
        <v>0</v>
      </c>
      <c r="I433" s="187">
        <f t="shared" si="33"/>
        <v>0</v>
      </c>
      <c r="J433" s="187">
        <f t="shared" si="33"/>
        <v>0</v>
      </c>
      <c r="K433" s="25">
        <f t="shared" si="34"/>
        <v>0</v>
      </c>
      <c r="M433" s="51"/>
      <c r="N433" s="51"/>
    </row>
    <row r="434" spans="1:14" s="115" customFormat="1" ht="12.75">
      <c r="A434" s="26"/>
      <c r="B434" s="44" t="s">
        <v>180</v>
      </c>
      <c r="C434" s="30" t="s">
        <v>28</v>
      </c>
      <c r="D434" s="186">
        <v>20</v>
      </c>
      <c r="E434" s="31" t="s">
        <v>8</v>
      </c>
      <c r="F434" s="39"/>
      <c r="G434" s="39"/>
      <c r="H434" s="32">
        <f>SUM(F434,G434)*D434</f>
        <v>0</v>
      </c>
      <c r="I434" s="187">
        <f t="shared" si="33"/>
        <v>0</v>
      </c>
      <c r="J434" s="187">
        <f t="shared" si="33"/>
        <v>0</v>
      </c>
      <c r="K434" s="25">
        <f t="shared" si="34"/>
        <v>0</v>
      </c>
      <c r="M434" s="51"/>
      <c r="N434" s="51"/>
    </row>
    <row r="435" spans="1:14" s="115" customFormat="1" ht="12.75">
      <c r="A435" s="26"/>
      <c r="B435" s="61" t="s">
        <v>189</v>
      </c>
      <c r="C435" s="27" t="s">
        <v>114</v>
      </c>
      <c r="D435" s="186"/>
      <c r="E435" s="28"/>
      <c r="F435" s="20"/>
      <c r="G435" s="20"/>
      <c r="H435" s="29"/>
      <c r="I435" s="187"/>
      <c r="J435" s="187"/>
      <c r="K435" s="25"/>
      <c r="M435" s="51"/>
      <c r="N435" s="51"/>
    </row>
    <row r="436" spans="1:14" s="115" customFormat="1" ht="12.75">
      <c r="A436" s="192"/>
      <c r="B436" s="193" t="s">
        <v>278</v>
      </c>
      <c r="C436" s="1" t="s">
        <v>44</v>
      </c>
      <c r="D436" s="186"/>
      <c r="E436" s="49"/>
      <c r="F436" s="84"/>
      <c r="G436" s="84"/>
      <c r="H436" s="85"/>
      <c r="I436" s="187"/>
      <c r="J436" s="187"/>
      <c r="K436" s="25"/>
      <c r="M436" s="51"/>
      <c r="N436" s="51"/>
    </row>
    <row r="437" spans="1:14" s="115" customFormat="1" ht="12.75">
      <c r="A437" s="192"/>
      <c r="B437" s="23" t="s">
        <v>279</v>
      </c>
      <c r="C437" s="54" t="s">
        <v>46</v>
      </c>
      <c r="D437" s="186">
        <v>1</v>
      </c>
      <c r="E437" s="24" t="s">
        <v>11</v>
      </c>
      <c r="F437" s="55" t="s">
        <v>19</v>
      </c>
      <c r="G437" s="238"/>
      <c r="H437" s="25">
        <f>SUM(F437,G437)*D437</f>
        <v>0</v>
      </c>
      <c r="I437" s="55" t="s">
        <v>19</v>
      </c>
      <c r="J437" s="187">
        <f t="shared" si="33"/>
        <v>0</v>
      </c>
      <c r="K437" s="25">
        <f t="shared" si="34"/>
        <v>0</v>
      </c>
      <c r="M437" s="51"/>
      <c r="N437" s="51"/>
    </row>
    <row r="438" spans="1:14" s="115" customFormat="1" ht="12.75">
      <c r="A438" s="192"/>
      <c r="B438" s="23" t="s">
        <v>280</v>
      </c>
      <c r="C438" s="54" t="s">
        <v>164</v>
      </c>
      <c r="D438" s="186">
        <v>1</v>
      </c>
      <c r="E438" s="24" t="s">
        <v>11</v>
      </c>
      <c r="F438" s="55" t="s">
        <v>19</v>
      </c>
      <c r="G438" s="238"/>
      <c r="H438" s="25">
        <f>SUM(F438,G438)*D438</f>
        <v>0</v>
      </c>
      <c r="I438" s="55" t="s">
        <v>19</v>
      </c>
      <c r="J438" s="187">
        <f t="shared" si="33"/>
        <v>0</v>
      </c>
      <c r="K438" s="25">
        <f t="shared" si="34"/>
        <v>0</v>
      </c>
      <c r="M438" s="51"/>
      <c r="N438" s="51"/>
    </row>
    <row r="439" spans="1:14" s="115" customFormat="1" ht="12.75">
      <c r="A439" s="192"/>
      <c r="B439" s="23" t="s">
        <v>281</v>
      </c>
      <c r="C439" s="54" t="s">
        <v>47</v>
      </c>
      <c r="D439" s="186">
        <v>1</v>
      </c>
      <c r="E439" s="24" t="s">
        <v>11</v>
      </c>
      <c r="F439" s="55" t="s">
        <v>19</v>
      </c>
      <c r="G439" s="238"/>
      <c r="H439" s="25">
        <f>SUM(F439,G439)*D439</f>
        <v>0</v>
      </c>
      <c r="I439" s="55" t="s">
        <v>19</v>
      </c>
      <c r="J439" s="187">
        <f t="shared" si="33"/>
        <v>0</v>
      </c>
      <c r="K439" s="25">
        <f t="shared" si="34"/>
        <v>0</v>
      </c>
      <c r="M439" s="51"/>
      <c r="N439" s="51"/>
    </row>
    <row r="440" spans="1:14" s="115" customFormat="1" ht="25.5">
      <c r="A440" s="192"/>
      <c r="B440" s="23" t="s">
        <v>282</v>
      </c>
      <c r="C440" s="194" t="s">
        <v>49</v>
      </c>
      <c r="D440" s="186">
        <v>9</v>
      </c>
      <c r="E440" s="8" t="s">
        <v>20</v>
      </c>
      <c r="F440" s="239"/>
      <c r="G440" s="239"/>
      <c r="H440" s="195">
        <f>SUM(F440:G440)*D440</f>
        <v>0</v>
      </c>
      <c r="I440" s="187">
        <f t="shared" si="33"/>
        <v>0</v>
      </c>
      <c r="J440" s="187">
        <f t="shared" si="33"/>
        <v>0</v>
      </c>
      <c r="K440" s="25">
        <f t="shared" si="34"/>
        <v>0</v>
      </c>
      <c r="M440" s="51"/>
      <c r="N440" s="51"/>
    </row>
    <row r="441" spans="1:14" s="115" customFormat="1" ht="12.75">
      <c r="A441" s="192"/>
      <c r="B441" s="23" t="s">
        <v>283</v>
      </c>
      <c r="C441" s="194" t="s">
        <v>48</v>
      </c>
      <c r="D441" s="186">
        <v>1</v>
      </c>
      <c r="E441" s="212" t="s">
        <v>11</v>
      </c>
      <c r="F441" s="239"/>
      <c r="G441" s="239"/>
      <c r="H441" s="195">
        <f>SUM(F441:G441)*D441</f>
        <v>0</v>
      </c>
      <c r="I441" s="187">
        <f t="shared" si="33"/>
        <v>0</v>
      </c>
      <c r="J441" s="187">
        <f t="shared" si="33"/>
        <v>0</v>
      </c>
      <c r="K441" s="25">
        <f t="shared" si="34"/>
        <v>0</v>
      </c>
      <c r="M441" s="51"/>
      <c r="N441" s="51"/>
    </row>
    <row r="442" spans="1:14" s="115" customFormat="1" ht="12.75">
      <c r="A442" s="192"/>
      <c r="B442" s="23" t="s">
        <v>284</v>
      </c>
      <c r="C442" s="194" t="s">
        <v>165</v>
      </c>
      <c r="D442" s="186">
        <v>1</v>
      </c>
      <c r="E442" s="212" t="s">
        <v>11</v>
      </c>
      <c r="F442" s="239"/>
      <c r="G442" s="239"/>
      <c r="H442" s="195">
        <f>SUM(F442:G442)*D442</f>
        <v>0</v>
      </c>
      <c r="I442" s="187">
        <f t="shared" si="33"/>
        <v>0</v>
      </c>
      <c r="J442" s="187">
        <f t="shared" si="33"/>
        <v>0</v>
      </c>
      <c r="K442" s="25">
        <f t="shared" si="34"/>
        <v>0</v>
      </c>
      <c r="M442" s="51"/>
      <c r="N442" s="51"/>
    </row>
    <row r="443" spans="1:14" s="115" customFormat="1" ht="38.25">
      <c r="A443" s="192"/>
      <c r="B443" s="23" t="s">
        <v>285</v>
      </c>
      <c r="C443" s="35" t="s">
        <v>166</v>
      </c>
      <c r="D443" s="186">
        <v>6</v>
      </c>
      <c r="E443" s="212" t="s">
        <v>11</v>
      </c>
      <c r="F443" s="239"/>
      <c r="G443" s="239"/>
      <c r="H443" s="195">
        <f>SUM(F443:G443)*D443</f>
        <v>0</v>
      </c>
      <c r="I443" s="187">
        <f t="shared" si="33"/>
        <v>0</v>
      </c>
      <c r="J443" s="187">
        <f t="shared" si="33"/>
        <v>0</v>
      </c>
      <c r="K443" s="25">
        <f t="shared" si="34"/>
        <v>0</v>
      </c>
      <c r="M443" s="51"/>
      <c r="N443" s="51"/>
    </row>
    <row r="444" spans="1:14" s="115" customFormat="1" ht="12.75">
      <c r="A444" s="192"/>
      <c r="B444" s="23" t="s">
        <v>286</v>
      </c>
      <c r="C444" s="23" t="s">
        <v>167</v>
      </c>
      <c r="D444" s="186">
        <v>120</v>
      </c>
      <c r="E444" s="24" t="s">
        <v>20</v>
      </c>
      <c r="F444" s="37"/>
      <c r="G444" s="37"/>
      <c r="H444" s="25">
        <f>SUM(F444,G444)*D444</f>
        <v>0</v>
      </c>
      <c r="I444" s="187">
        <f t="shared" si="33"/>
        <v>0</v>
      </c>
      <c r="J444" s="187">
        <f t="shared" si="33"/>
        <v>0</v>
      </c>
      <c r="K444" s="25">
        <f t="shared" si="34"/>
        <v>0</v>
      </c>
      <c r="M444" s="51"/>
      <c r="N444" s="51"/>
    </row>
    <row r="445" spans="1:14" s="115" customFormat="1" ht="12.75">
      <c r="A445" s="192"/>
      <c r="B445" s="23" t="s">
        <v>287</v>
      </c>
      <c r="C445" s="23" t="s">
        <v>50</v>
      </c>
      <c r="D445" s="186">
        <v>33</v>
      </c>
      <c r="E445" s="24" t="s">
        <v>20</v>
      </c>
      <c r="F445" s="37"/>
      <c r="G445" s="37"/>
      <c r="H445" s="25">
        <f>SUM(F445,G445)*D445</f>
        <v>0</v>
      </c>
      <c r="I445" s="187">
        <f t="shared" si="33"/>
        <v>0</v>
      </c>
      <c r="J445" s="187">
        <f t="shared" si="33"/>
        <v>0</v>
      </c>
      <c r="K445" s="25">
        <f t="shared" si="34"/>
        <v>0</v>
      </c>
      <c r="M445" s="51"/>
      <c r="N445" s="51"/>
    </row>
    <row r="446" spans="1:14" s="115" customFormat="1" ht="12.75">
      <c r="A446" s="192"/>
      <c r="B446" s="23" t="s">
        <v>288</v>
      </c>
      <c r="C446" s="23" t="s">
        <v>39</v>
      </c>
      <c r="D446" s="186">
        <v>15</v>
      </c>
      <c r="E446" s="24" t="s">
        <v>11</v>
      </c>
      <c r="F446" s="37"/>
      <c r="G446" s="37"/>
      <c r="H446" s="25">
        <f>SUM(F446,G446)*D446</f>
        <v>0</v>
      </c>
      <c r="I446" s="187">
        <f t="shared" si="33"/>
        <v>0</v>
      </c>
      <c r="J446" s="187">
        <f t="shared" si="33"/>
        <v>0</v>
      </c>
      <c r="K446" s="25">
        <f t="shared" si="34"/>
        <v>0</v>
      </c>
      <c r="M446" s="51"/>
      <c r="N446" s="51"/>
    </row>
    <row r="447" spans="1:14" s="115" customFormat="1" ht="12.75">
      <c r="A447" s="192"/>
      <c r="B447" s="23" t="s">
        <v>289</v>
      </c>
      <c r="C447" s="23" t="s">
        <v>51</v>
      </c>
      <c r="D447" s="186">
        <v>2</v>
      </c>
      <c r="E447" s="24" t="s">
        <v>11</v>
      </c>
      <c r="F447" s="37"/>
      <c r="G447" s="37"/>
      <c r="H447" s="25">
        <f>SUM(F447,G447)*D447</f>
        <v>0</v>
      </c>
      <c r="I447" s="187">
        <f t="shared" si="33"/>
        <v>0</v>
      </c>
      <c r="J447" s="187">
        <f t="shared" si="33"/>
        <v>0</v>
      </c>
      <c r="K447" s="25">
        <f t="shared" si="34"/>
        <v>0</v>
      </c>
      <c r="M447" s="51"/>
      <c r="N447" s="51"/>
    </row>
    <row r="448" spans="1:14" s="115" customFormat="1" ht="12.75">
      <c r="A448" s="192"/>
      <c r="B448" s="23" t="s">
        <v>290</v>
      </c>
      <c r="C448" s="23" t="s">
        <v>168</v>
      </c>
      <c r="D448" s="186">
        <v>1</v>
      </c>
      <c r="E448" s="24" t="s">
        <v>11</v>
      </c>
      <c r="F448" s="37"/>
      <c r="G448" s="37"/>
      <c r="H448" s="25">
        <f>SUM(F448,G448)*D448</f>
        <v>0</v>
      </c>
      <c r="I448" s="187">
        <f t="shared" si="33"/>
        <v>0</v>
      </c>
      <c r="J448" s="187">
        <f t="shared" si="33"/>
        <v>0</v>
      </c>
      <c r="K448" s="25">
        <f t="shared" si="34"/>
        <v>0</v>
      </c>
      <c r="M448" s="51"/>
      <c r="N448" s="51"/>
    </row>
    <row r="449" spans="1:14" s="115" customFormat="1" ht="25.5">
      <c r="A449" s="205"/>
      <c r="B449" s="23" t="s">
        <v>291</v>
      </c>
      <c r="C449" s="206" t="s">
        <v>185</v>
      </c>
      <c r="D449" s="186">
        <v>3</v>
      </c>
      <c r="E449" s="212" t="s">
        <v>11</v>
      </c>
      <c r="F449" s="88"/>
      <c r="G449" s="88"/>
      <c r="H449" s="90">
        <f>SUM(F449:G449)*D449</f>
        <v>0</v>
      </c>
      <c r="I449" s="187">
        <f t="shared" si="33"/>
        <v>0</v>
      </c>
      <c r="J449" s="187">
        <f t="shared" si="33"/>
        <v>0</v>
      </c>
      <c r="K449" s="25">
        <f t="shared" si="34"/>
        <v>0</v>
      </c>
      <c r="M449" s="51"/>
      <c r="N449" s="51"/>
    </row>
    <row r="450" spans="1:14" s="115" customFormat="1" ht="12.75">
      <c r="A450" s="192"/>
      <c r="B450" s="204" t="s">
        <v>292</v>
      </c>
      <c r="C450" s="1" t="s">
        <v>174</v>
      </c>
      <c r="D450" s="186"/>
      <c r="E450" s="24"/>
      <c r="F450" s="187"/>
      <c r="G450" s="187"/>
      <c r="H450" s="25"/>
      <c r="I450" s="187"/>
      <c r="J450" s="187"/>
      <c r="K450" s="25"/>
      <c r="M450" s="51"/>
      <c r="N450" s="51"/>
    </row>
    <row r="451" spans="1:14" s="115" customFormat="1" ht="12.75">
      <c r="A451" s="192"/>
      <c r="B451" s="23" t="s">
        <v>293</v>
      </c>
      <c r="C451" s="23" t="s">
        <v>169</v>
      </c>
      <c r="D451" s="186">
        <v>33</v>
      </c>
      <c r="E451" s="24" t="s">
        <v>20</v>
      </c>
      <c r="F451" s="37"/>
      <c r="G451" s="37"/>
      <c r="H451" s="25">
        <f aca="true" t="shared" si="35" ref="H451:H457">SUM(F451,G451)*D451</f>
        <v>0</v>
      </c>
      <c r="I451" s="187">
        <f t="shared" si="33"/>
        <v>0</v>
      </c>
      <c r="J451" s="187">
        <f t="shared" si="33"/>
        <v>0</v>
      </c>
      <c r="K451" s="25">
        <f t="shared" si="34"/>
        <v>0</v>
      </c>
      <c r="M451" s="51"/>
      <c r="N451" s="51"/>
    </row>
    <row r="452" spans="1:14" s="115" customFormat="1" ht="12.75">
      <c r="A452" s="192"/>
      <c r="B452" s="23" t="s">
        <v>294</v>
      </c>
      <c r="C452" s="23" t="s">
        <v>39</v>
      </c>
      <c r="D452" s="186">
        <v>15</v>
      </c>
      <c r="E452" s="24" t="s">
        <v>11</v>
      </c>
      <c r="F452" s="37"/>
      <c r="G452" s="37"/>
      <c r="H452" s="25">
        <f t="shared" si="35"/>
        <v>0</v>
      </c>
      <c r="I452" s="187">
        <f t="shared" si="33"/>
        <v>0</v>
      </c>
      <c r="J452" s="187">
        <f t="shared" si="33"/>
        <v>0</v>
      </c>
      <c r="K452" s="25">
        <f t="shared" si="34"/>
        <v>0</v>
      </c>
      <c r="M452" s="51"/>
      <c r="N452" s="51"/>
    </row>
    <row r="453" spans="1:14" s="115" customFormat="1" ht="25.5">
      <c r="A453" s="192"/>
      <c r="B453" s="23" t="s">
        <v>295</v>
      </c>
      <c r="C453" s="35" t="s">
        <v>170</v>
      </c>
      <c r="D453" s="186">
        <v>4</v>
      </c>
      <c r="E453" s="24" t="s">
        <v>11</v>
      </c>
      <c r="F453" s="37"/>
      <c r="G453" s="37"/>
      <c r="H453" s="25">
        <f t="shared" si="35"/>
        <v>0</v>
      </c>
      <c r="I453" s="187">
        <f t="shared" si="33"/>
        <v>0</v>
      </c>
      <c r="J453" s="187">
        <f t="shared" si="33"/>
        <v>0</v>
      </c>
      <c r="K453" s="25">
        <f t="shared" si="34"/>
        <v>0</v>
      </c>
      <c r="M453" s="51"/>
      <c r="N453" s="51"/>
    </row>
    <row r="454" spans="1:14" s="115" customFormat="1" ht="16.5" customHeight="1">
      <c r="A454" s="192"/>
      <c r="B454" s="23" t="s">
        <v>296</v>
      </c>
      <c r="C454" s="35" t="s">
        <v>171</v>
      </c>
      <c r="D454" s="186">
        <v>4</v>
      </c>
      <c r="E454" s="24" t="s">
        <v>11</v>
      </c>
      <c r="F454" s="37"/>
      <c r="G454" s="37"/>
      <c r="H454" s="25">
        <f t="shared" si="35"/>
        <v>0</v>
      </c>
      <c r="I454" s="187">
        <f t="shared" si="33"/>
        <v>0</v>
      </c>
      <c r="J454" s="187">
        <f t="shared" si="33"/>
        <v>0</v>
      </c>
      <c r="K454" s="25">
        <f t="shared" si="34"/>
        <v>0</v>
      </c>
      <c r="M454" s="51"/>
      <c r="N454" s="51"/>
    </row>
    <row r="455" spans="1:14" s="115" customFormat="1" ht="12.75">
      <c r="A455" s="192"/>
      <c r="B455" s="23" t="s">
        <v>297</v>
      </c>
      <c r="C455" s="23" t="s">
        <v>52</v>
      </c>
      <c r="D455" s="186">
        <v>60</v>
      </c>
      <c r="E455" s="24" t="s">
        <v>20</v>
      </c>
      <c r="F455" s="37"/>
      <c r="G455" s="37"/>
      <c r="H455" s="25">
        <f t="shared" si="35"/>
        <v>0</v>
      </c>
      <c r="I455" s="187">
        <f t="shared" si="33"/>
        <v>0</v>
      </c>
      <c r="J455" s="187">
        <f t="shared" si="33"/>
        <v>0</v>
      </c>
      <c r="K455" s="25">
        <f t="shared" si="34"/>
        <v>0</v>
      </c>
      <c r="M455" s="51"/>
      <c r="N455" s="51"/>
    </row>
    <row r="456" spans="1:14" s="115" customFormat="1" ht="12.75">
      <c r="A456" s="192"/>
      <c r="B456" s="23" t="s">
        <v>298</v>
      </c>
      <c r="C456" s="23" t="s">
        <v>172</v>
      </c>
      <c r="D456" s="186">
        <v>2</v>
      </c>
      <c r="E456" s="212" t="s">
        <v>11</v>
      </c>
      <c r="F456" s="37"/>
      <c r="G456" s="37"/>
      <c r="H456" s="25">
        <f t="shared" si="35"/>
        <v>0</v>
      </c>
      <c r="I456" s="187">
        <f t="shared" si="33"/>
        <v>0</v>
      </c>
      <c r="J456" s="187">
        <f t="shared" si="33"/>
        <v>0</v>
      </c>
      <c r="K456" s="25">
        <f t="shared" si="34"/>
        <v>0</v>
      </c>
      <c r="M456" s="51"/>
      <c r="N456" s="51"/>
    </row>
    <row r="457" spans="1:14" s="115" customFormat="1" ht="12.75">
      <c r="A457" s="196"/>
      <c r="B457" s="23" t="s">
        <v>299</v>
      </c>
      <c r="C457" s="23" t="s">
        <v>173</v>
      </c>
      <c r="D457" s="186">
        <v>2</v>
      </c>
      <c r="E457" s="212" t="s">
        <v>11</v>
      </c>
      <c r="F457" s="37"/>
      <c r="G457" s="37"/>
      <c r="H457" s="25">
        <f t="shared" si="35"/>
        <v>0</v>
      </c>
      <c r="I457" s="187">
        <f t="shared" si="33"/>
        <v>0</v>
      </c>
      <c r="J457" s="187">
        <f t="shared" si="33"/>
        <v>0</v>
      </c>
      <c r="K457" s="25">
        <f t="shared" si="34"/>
        <v>0</v>
      </c>
      <c r="M457" s="51"/>
      <c r="N457" s="51"/>
    </row>
    <row r="458" spans="1:14" s="115" customFormat="1" ht="12.75">
      <c r="A458" s="137" t="s">
        <v>337</v>
      </c>
      <c r="B458" s="138"/>
      <c r="C458" s="138"/>
      <c r="D458" s="138"/>
      <c r="E458" s="139"/>
      <c r="F458" s="111">
        <f>SUMPRODUCT(D413:D457,F413:F457)</f>
        <v>0</v>
      </c>
      <c r="G458" s="111">
        <f>SUMPRODUCT(D413:D457,G413:G457)</f>
        <v>0</v>
      </c>
      <c r="H458" s="112">
        <f>SUM(H413:H457)</f>
        <v>0</v>
      </c>
      <c r="I458" s="113">
        <f>SUMPRODUCT(D413:D457,I413:I457)</f>
        <v>0</v>
      </c>
      <c r="J458" s="106">
        <f>SUMPRODUCT(D413:D457,J413:J457)</f>
        <v>0</v>
      </c>
      <c r="K458" s="107">
        <f>SUM(K413:K457)</f>
        <v>0</v>
      </c>
      <c r="M458" s="51"/>
      <c r="N458" s="51"/>
    </row>
    <row r="459" spans="1:14" s="115" customFormat="1" ht="12.75">
      <c r="A459" s="12"/>
      <c r="B459" s="41" t="s">
        <v>55</v>
      </c>
      <c r="C459" s="13" t="s">
        <v>80</v>
      </c>
      <c r="D459" s="15"/>
      <c r="E459" s="15"/>
      <c r="F459" s="16"/>
      <c r="G459" s="16"/>
      <c r="H459" s="17"/>
      <c r="I459" s="16"/>
      <c r="J459" s="16"/>
      <c r="K459" s="17"/>
      <c r="M459" s="51"/>
      <c r="N459" s="51"/>
    </row>
    <row r="460" spans="1:14" s="115" customFormat="1" ht="12.75">
      <c r="A460" s="18"/>
      <c r="B460" s="42" t="s">
        <v>5</v>
      </c>
      <c r="C460" s="1" t="s">
        <v>12</v>
      </c>
      <c r="D460" s="186"/>
      <c r="E460" s="3"/>
      <c r="F460" s="20"/>
      <c r="G460" s="20"/>
      <c r="H460" s="21"/>
      <c r="I460" s="20"/>
      <c r="J460" s="20"/>
      <c r="K460" s="21"/>
      <c r="M460" s="51"/>
      <c r="N460" s="51"/>
    </row>
    <row r="461" spans="1:14" s="115" customFormat="1" ht="38.25">
      <c r="A461" s="18"/>
      <c r="B461" s="43" t="s">
        <v>6</v>
      </c>
      <c r="C461" s="35" t="s">
        <v>29</v>
      </c>
      <c r="D461" s="186">
        <v>30</v>
      </c>
      <c r="E461" s="24" t="s">
        <v>8</v>
      </c>
      <c r="F461" s="37"/>
      <c r="G461" s="37"/>
      <c r="H461" s="25">
        <f aca="true" t="shared" si="36" ref="H461:H466">SUM(F461,G461)*D461</f>
        <v>0</v>
      </c>
      <c r="I461" s="187">
        <f>TRUNC(F461*(1+$K$4),2)</f>
        <v>0</v>
      </c>
      <c r="J461" s="187">
        <f>TRUNC(G461*(1+$K$4),2)</f>
        <v>0</v>
      </c>
      <c r="K461" s="25">
        <f>SUM(I461:J461)*D461</f>
        <v>0</v>
      </c>
      <c r="M461" s="51"/>
      <c r="N461" s="51"/>
    </row>
    <row r="462" spans="1:14" s="115" customFormat="1" ht="25.5">
      <c r="A462" s="18"/>
      <c r="B462" s="43" t="s">
        <v>30</v>
      </c>
      <c r="C462" s="35" t="s">
        <v>18</v>
      </c>
      <c r="D462" s="186">
        <v>1</v>
      </c>
      <c r="E462" s="24" t="s">
        <v>11</v>
      </c>
      <c r="F462" s="37"/>
      <c r="G462" s="37"/>
      <c r="H462" s="25">
        <f t="shared" si="36"/>
        <v>0</v>
      </c>
      <c r="I462" s="187">
        <f aca="true" t="shared" si="37" ref="I462:J506">TRUNC(F462*(1+$K$4),2)</f>
        <v>0</v>
      </c>
      <c r="J462" s="187">
        <f t="shared" si="37"/>
        <v>0</v>
      </c>
      <c r="K462" s="25">
        <f aca="true" t="shared" si="38" ref="K462:K506">SUM(I462:J462)*D462</f>
        <v>0</v>
      </c>
      <c r="M462" s="51"/>
      <c r="N462" s="51"/>
    </row>
    <row r="463" spans="1:14" s="115" customFormat="1" ht="12.75">
      <c r="A463" s="18"/>
      <c r="B463" s="43" t="s">
        <v>9</v>
      </c>
      <c r="C463" s="35" t="s">
        <v>25</v>
      </c>
      <c r="D463" s="186">
        <v>30</v>
      </c>
      <c r="E463" s="24" t="s">
        <v>8</v>
      </c>
      <c r="F463" s="37"/>
      <c r="G463" s="37"/>
      <c r="H463" s="25">
        <f t="shared" si="36"/>
        <v>0</v>
      </c>
      <c r="I463" s="187">
        <f t="shared" si="37"/>
        <v>0</v>
      </c>
      <c r="J463" s="187">
        <f t="shared" si="37"/>
        <v>0</v>
      </c>
      <c r="K463" s="25">
        <f t="shared" si="38"/>
        <v>0</v>
      </c>
      <c r="M463" s="51"/>
      <c r="N463" s="51"/>
    </row>
    <row r="464" spans="1:14" s="115" customFormat="1" ht="25.5">
      <c r="A464" s="18"/>
      <c r="B464" s="43" t="s">
        <v>10</v>
      </c>
      <c r="C464" s="35" t="s">
        <v>36</v>
      </c>
      <c r="D464" s="186">
        <v>7</v>
      </c>
      <c r="E464" s="24" t="s">
        <v>8</v>
      </c>
      <c r="F464" s="37"/>
      <c r="G464" s="37"/>
      <c r="H464" s="25">
        <f t="shared" si="36"/>
        <v>0</v>
      </c>
      <c r="I464" s="187">
        <f t="shared" si="37"/>
        <v>0</v>
      </c>
      <c r="J464" s="187">
        <f t="shared" si="37"/>
        <v>0</v>
      </c>
      <c r="K464" s="25">
        <f t="shared" si="38"/>
        <v>0</v>
      </c>
      <c r="M464" s="51"/>
      <c r="N464" s="51"/>
    </row>
    <row r="465" spans="1:14" s="115" customFormat="1" ht="12.75">
      <c r="A465" s="18"/>
      <c r="B465" s="43" t="s">
        <v>16</v>
      </c>
      <c r="C465" s="35" t="s">
        <v>56</v>
      </c>
      <c r="D465" s="186">
        <v>23</v>
      </c>
      <c r="E465" s="24" t="s">
        <v>8</v>
      </c>
      <c r="F465" s="37"/>
      <c r="G465" s="37"/>
      <c r="H465" s="25">
        <f t="shared" si="36"/>
        <v>0</v>
      </c>
      <c r="I465" s="187">
        <f t="shared" si="37"/>
        <v>0</v>
      </c>
      <c r="J465" s="187">
        <f t="shared" si="37"/>
        <v>0</v>
      </c>
      <c r="K465" s="25">
        <f t="shared" si="38"/>
        <v>0</v>
      </c>
      <c r="M465" s="51"/>
      <c r="N465" s="51"/>
    </row>
    <row r="466" spans="1:14" s="115" customFormat="1" ht="38.25">
      <c r="A466" s="18"/>
      <c r="B466" s="43" t="s">
        <v>68</v>
      </c>
      <c r="C466" s="35" t="s">
        <v>17</v>
      </c>
      <c r="D466" s="186">
        <v>1</v>
      </c>
      <c r="E466" s="24" t="s">
        <v>11</v>
      </c>
      <c r="F466" s="37"/>
      <c r="G466" s="37"/>
      <c r="H466" s="25">
        <f t="shared" si="36"/>
        <v>0</v>
      </c>
      <c r="I466" s="187">
        <f t="shared" si="37"/>
        <v>0</v>
      </c>
      <c r="J466" s="187">
        <f t="shared" si="37"/>
        <v>0</v>
      </c>
      <c r="K466" s="25">
        <f t="shared" si="38"/>
        <v>0</v>
      </c>
      <c r="M466" s="51"/>
      <c r="N466" s="51"/>
    </row>
    <row r="467" spans="1:14" s="115" customFormat="1" ht="12.75">
      <c r="A467" s="94"/>
      <c r="B467" s="42" t="s">
        <v>13</v>
      </c>
      <c r="C467" s="27" t="s">
        <v>87</v>
      </c>
      <c r="D467" s="186"/>
      <c r="E467" s="28"/>
      <c r="F467" s="20"/>
      <c r="G467" s="20"/>
      <c r="H467" s="29"/>
      <c r="I467" s="187"/>
      <c r="J467" s="187"/>
      <c r="K467" s="25"/>
      <c r="M467" s="51"/>
      <c r="N467" s="51"/>
    </row>
    <row r="468" spans="1:14" s="115" customFormat="1" ht="38.25">
      <c r="A468" s="18"/>
      <c r="B468" s="43" t="s">
        <v>14</v>
      </c>
      <c r="C468" s="35" t="s">
        <v>95</v>
      </c>
      <c r="D468" s="186">
        <v>8</v>
      </c>
      <c r="E468" s="59" t="s">
        <v>8</v>
      </c>
      <c r="F468" s="237"/>
      <c r="G468" s="237"/>
      <c r="H468" s="36">
        <f>SUM(F468,G468)*D468</f>
        <v>0</v>
      </c>
      <c r="I468" s="187">
        <f t="shared" si="37"/>
        <v>0</v>
      </c>
      <c r="J468" s="187">
        <f t="shared" si="37"/>
        <v>0</v>
      </c>
      <c r="K468" s="25">
        <f t="shared" si="38"/>
        <v>0</v>
      </c>
      <c r="M468" s="51"/>
      <c r="N468" s="51"/>
    </row>
    <row r="469" spans="1:14" s="115" customFormat="1" ht="12.75">
      <c r="A469" s="22"/>
      <c r="B469" s="42" t="s">
        <v>21</v>
      </c>
      <c r="C469" s="1" t="s">
        <v>67</v>
      </c>
      <c r="D469" s="186"/>
      <c r="E469" s="3"/>
      <c r="F469" s="20"/>
      <c r="G469" s="20"/>
      <c r="H469" s="21"/>
      <c r="I469" s="187"/>
      <c r="J469" s="187"/>
      <c r="K469" s="25"/>
      <c r="M469" s="51"/>
      <c r="N469" s="51"/>
    </row>
    <row r="470" spans="1:14" s="115" customFormat="1" ht="12.75">
      <c r="A470" s="48"/>
      <c r="B470" s="43" t="s">
        <v>22</v>
      </c>
      <c r="C470" s="188" t="s">
        <v>91</v>
      </c>
      <c r="D470" s="186">
        <v>1</v>
      </c>
      <c r="E470" s="31" t="s">
        <v>11</v>
      </c>
      <c r="F470" s="55" t="s">
        <v>19</v>
      </c>
      <c r="G470" s="237"/>
      <c r="H470" s="190">
        <f>SUM(F470:G470)*D470</f>
        <v>0</v>
      </c>
      <c r="I470" s="55" t="s">
        <v>19</v>
      </c>
      <c r="J470" s="187">
        <f t="shared" si="37"/>
        <v>0</v>
      </c>
      <c r="K470" s="25">
        <f t="shared" si="38"/>
        <v>0</v>
      </c>
      <c r="M470" s="51"/>
      <c r="N470" s="51"/>
    </row>
    <row r="471" spans="1:14" s="115" customFormat="1" ht="25.5">
      <c r="A471" s="18"/>
      <c r="B471" s="43" t="s">
        <v>23</v>
      </c>
      <c r="C471" s="35" t="s">
        <v>72</v>
      </c>
      <c r="D471" s="186">
        <v>30</v>
      </c>
      <c r="E471" s="49" t="s">
        <v>8</v>
      </c>
      <c r="F471" s="38"/>
      <c r="G471" s="50"/>
      <c r="H471" s="36">
        <f>SUM(F471,G471)*D471</f>
        <v>0</v>
      </c>
      <c r="I471" s="187">
        <f t="shared" si="37"/>
        <v>0</v>
      </c>
      <c r="J471" s="187">
        <f t="shared" si="37"/>
        <v>0</v>
      </c>
      <c r="K471" s="25">
        <f t="shared" si="38"/>
        <v>0</v>
      </c>
      <c r="M471" s="51"/>
      <c r="N471" s="51"/>
    </row>
    <row r="472" spans="1:14" s="115" customFormat="1" ht="12.75">
      <c r="A472" s="26"/>
      <c r="B472" s="42" t="s">
        <v>35</v>
      </c>
      <c r="C472" s="27" t="s">
        <v>31</v>
      </c>
      <c r="D472" s="186"/>
      <c r="E472" s="28"/>
      <c r="F472" s="20"/>
      <c r="G472" s="20"/>
      <c r="H472" s="29"/>
      <c r="I472" s="187"/>
      <c r="J472" s="187"/>
      <c r="K472" s="25"/>
      <c r="M472" s="51"/>
      <c r="N472" s="51"/>
    </row>
    <row r="473" spans="1:14" s="115" customFormat="1" ht="38.25">
      <c r="A473" s="33"/>
      <c r="B473" s="45" t="s">
        <v>32</v>
      </c>
      <c r="C473" s="35" t="s">
        <v>89</v>
      </c>
      <c r="D473" s="186">
        <v>14</v>
      </c>
      <c r="E473" s="8" t="s">
        <v>11</v>
      </c>
      <c r="F473" s="38"/>
      <c r="G473" s="38"/>
      <c r="H473" s="36">
        <f>SUM(F473,G473)*D473</f>
        <v>0</v>
      </c>
      <c r="I473" s="187">
        <f t="shared" si="37"/>
        <v>0</v>
      </c>
      <c r="J473" s="187">
        <f t="shared" si="37"/>
        <v>0</v>
      </c>
      <c r="K473" s="25">
        <f t="shared" si="38"/>
        <v>0</v>
      </c>
      <c r="M473" s="51"/>
      <c r="N473" s="51"/>
    </row>
    <row r="474" spans="1:14" s="115" customFormat="1" ht="38.25">
      <c r="A474" s="60"/>
      <c r="B474" s="45" t="s">
        <v>33</v>
      </c>
      <c r="C474" s="35" t="s">
        <v>64</v>
      </c>
      <c r="D474" s="186">
        <v>8</v>
      </c>
      <c r="E474" s="8" t="s">
        <v>11</v>
      </c>
      <c r="F474" s="38"/>
      <c r="G474" s="38"/>
      <c r="H474" s="36">
        <f>SUM(F474,G474)*D474</f>
        <v>0</v>
      </c>
      <c r="I474" s="187">
        <f t="shared" si="37"/>
        <v>0</v>
      </c>
      <c r="J474" s="187">
        <f t="shared" si="37"/>
        <v>0</v>
      </c>
      <c r="K474" s="25">
        <f t="shared" si="38"/>
        <v>0</v>
      </c>
      <c r="M474" s="51"/>
      <c r="N474" s="51"/>
    </row>
    <row r="475" spans="1:14" s="115" customFormat="1" ht="12.75">
      <c r="A475" s="93"/>
      <c r="B475" s="61" t="s">
        <v>37</v>
      </c>
      <c r="C475" s="2" t="s">
        <v>92</v>
      </c>
      <c r="D475" s="186"/>
      <c r="E475" s="28"/>
      <c r="F475" s="62"/>
      <c r="G475" s="62"/>
      <c r="H475" s="63"/>
      <c r="I475" s="187"/>
      <c r="J475" s="187"/>
      <c r="K475" s="25"/>
      <c r="M475" s="51"/>
      <c r="N475" s="51"/>
    </row>
    <row r="476" spans="1:14" s="115" customFormat="1" ht="51">
      <c r="A476" s="66"/>
      <c r="B476" s="78" t="s">
        <v>34</v>
      </c>
      <c r="C476" s="35" t="s">
        <v>93</v>
      </c>
      <c r="D476" s="186">
        <v>13</v>
      </c>
      <c r="E476" s="31" t="s">
        <v>11</v>
      </c>
      <c r="F476" s="88"/>
      <c r="G476" s="88"/>
      <c r="H476" s="65">
        <f>SUM(F476,G476)*D476</f>
        <v>0</v>
      </c>
      <c r="I476" s="187">
        <f t="shared" si="37"/>
        <v>0</v>
      </c>
      <c r="J476" s="187">
        <f t="shared" si="37"/>
        <v>0</v>
      </c>
      <c r="K476" s="25">
        <f t="shared" si="38"/>
        <v>0</v>
      </c>
      <c r="M476" s="51"/>
      <c r="N476" s="51"/>
    </row>
    <row r="477" spans="1:14" s="115" customFormat="1" ht="12.75">
      <c r="A477" s="66"/>
      <c r="B477" s="67" t="s">
        <v>187</v>
      </c>
      <c r="C477" s="68" t="s">
        <v>86</v>
      </c>
      <c r="D477" s="186"/>
      <c r="E477" s="69"/>
      <c r="F477" s="70"/>
      <c r="G477" s="10"/>
      <c r="H477" s="71"/>
      <c r="I477" s="187"/>
      <c r="J477" s="187"/>
      <c r="K477" s="25"/>
      <c r="M477" s="51"/>
      <c r="N477" s="51"/>
    </row>
    <row r="478" spans="1:14" s="115" customFormat="1" ht="25.5">
      <c r="A478" s="66"/>
      <c r="B478" s="73" t="s">
        <v>69</v>
      </c>
      <c r="C478" s="74" t="s">
        <v>74</v>
      </c>
      <c r="D478" s="186">
        <v>1</v>
      </c>
      <c r="E478" s="75" t="s">
        <v>11</v>
      </c>
      <c r="F478" s="55" t="s">
        <v>19</v>
      </c>
      <c r="G478" s="39"/>
      <c r="H478" s="65">
        <f>SUM(F478,G478)*D478</f>
        <v>0</v>
      </c>
      <c r="I478" s="55" t="s">
        <v>19</v>
      </c>
      <c r="J478" s="187">
        <f t="shared" si="37"/>
        <v>0</v>
      </c>
      <c r="K478" s="25">
        <f t="shared" si="38"/>
        <v>0</v>
      </c>
      <c r="M478" s="51"/>
      <c r="N478" s="51"/>
    </row>
    <row r="479" spans="1:14" s="115" customFormat="1" ht="12.75">
      <c r="A479" s="93"/>
      <c r="B479" s="73" t="s">
        <v>70</v>
      </c>
      <c r="C479" s="74" t="s">
        <v>94</v>
      </c>
      <c r="D479" s="186">
        <v>2</v>
      </c>
      <c r="E479" s="75" t="s">
        <v>11</v>
      </c>
      <c r="F479" s="55" t="s">
        <v>19</v>
      </c>
      <c r="G479" s="39"/>
      <c r="H479" s="65">
        <f>SUM(F479,G479)*D479</f>
        <v>0</v>
      </c>
      <c r="I479" s="55" t="s">
        <v>19</v>
      </c>
      <c r="J479" s="187">
        <f t="shared" si="37"/>
        <v>0</v>
      </c>
      <c r="K479" s="25">
        <f t="shared" si="38"/>
        <v>0</v>
      </c>
      <c r="M479" s="51"/>
      <c r="N479" s="51"/>
    </row>
    <row r="480" spans="1:14" s="115" customFormat="1" ht="12.75">
      <c r="A480" s="26"/>
      <c r="B480" s="73" t="s">
        <v>71</v>
      </c>
      <c r="C480" s="74" t="s">
        <v>96</v>
      </c>
      <c r="D480" s="186">
        <v>8</v>
      </c>
      <c r="E480" s="31" t="s">
        <v>11</v>
      </c>
      <c r="F480" s="38"/>
      <c r="G480" s="38"/>
      <c r="H480" s="65">
        <f>SUM(F480,G480)*D480</f>
        <v>0</v>
      </c>
      <c r="I480" s="187">
        <f t="shared" si="37"/>
        <v>0</v>
      </c>
      <c r="J480" s="187">
        <f t="shared" si="37"/>
        <v>0</v>
      </c>
      <c r="K480" s="25">
        <f t="shared" si="38"/>
        <v>0</v>
      </c>
      <c r="M480" s="51"/>
      <c r="N480" s="51"/>
    </row>
    <row r="481" spans="1:14" s="115" customFormat="1" ht="12.75">
      <c r="A481" s="26"/>
      <c r="B481" s="42" t="s">
        <v>188</v>
      </c>
      <c r="C481" s="27" t="s">
        <v>26</v>
      </c>
      <c r="D481" s="186"/>
      <c r="E481" s="28"/>
      <c r="F481" s="20"/>
      <c r="G481" s="20"/>
      <c r="H481" s="29"/>
      <c r="I481" s="187"/>
      <c r="J481" s="187"/>
      <c r="K481" s="25"/>
      <c r="M481" s="51"/>
      <c r="N481" s="51"/>
    </row>
    <row r="482" spans="1:14" s="115" customFormat="1" ht="12.75">
      <c r="A482" s="26"/>
      <c r="B482" s="44" t="s">
        <v>179</v>
      </c>
      <c r="C482" s="30" t="s">
        <v>27</v>
      </c>
      <c r="D482" s="186">
        <v>20</v>
      </c>
      <c r="E482" s="31" t="s">
        <v>8</v>
      </c>
      <c r="F482" s="39"/>
      <c r="G482" s="39"/>
      <c r="H482" s="32">
        <f>SUM(F482,G482)*D482</f>
        <v>0</v>
      </c>
      <c r="I482" s="187">
        <f t="shared" si="37"/>
        <v>0</v>
      </c>
      <c r="J482" s="187">
        <f t="shared" si="37"/>
        <v>0</v>
      </c>
      <c r="K482" s="25">
        <f t="shared" si="38"/>
        <v>0</v>
      </c>
      <c r="M482" s="51"/>
      <c r="N482" s="51"/>
    </row>
    <row r="483" spans="1:14" s="115" customFormat="1" ht="12.75">
      <c r="A483" s="26"/>
      <c r="B483" s="44" t="s">
        <v>180</v>
      </c>
      <c r="C483" s="30" t="s">
        <v>28</v>
      </c>
      <c r="D483" s="186">
        <v>20</v>
      </c>
      <c r="E483" s="31" t="s">
        <v>8</v>
      </c>
      <c r="F483" s="39"/>
      <c r="G483" s="39"/>
      <c r="H483" s="32">
        <f>SUM(F483,G483)*D483</f>
        <v>0</v>
      </c>
      <c r="I483" s="187">
        <f t="shared" si="37"/>
        <v>0</v>
      </c>
      <c r="J483" s="187">
        <f t="shared" si="37"/>
        <v>0</v>
      </c>
      <c r="K483" s="25">
        <f t="shared" si="38"/>
        <v>0</v>
      </c>
      <c r="M483" s="51"/>
      <c r="N483" s="51"/>
    </row>
    <row r="484" spans="1:14" s="115" customFormat="1" ht="12.75">
      <c r="A484" s="40"/>
      <c r="B484" s="61" t="s">
        <v>189</v>
      </c>
      <c r="C484" s="27" t="s">
        <v>114</v>
      </c>
      <c r="D484" s="186"/>
      <c r="E484" s="28"/>
      <c r="F484" s="20"/>
      <c r="G484" s="20"/>
      <c r="H484" s="29"/>
      <c r="I484" s="187"/>
      <c r="J484" s="187"/>
      <c r="K484" s="25"/>
      <c r="M484" s="51"/>
      <c r="N484" s="51"/>
    </row>
    <row r="485" spans="1:14" s="115" customFormat="1" ht="12.75">
      <c r="A485" s="211"/>
      <c r="B485" s="193" t="s">
        <v>278</v>
      </c>
      <c r="C485" s="1" t="s">
        <v>44</v>
      </c>
      <c r="D485" s="186"/>
      <c r="E485" s="49"/>
      <c r="F485" s="84"/>
      <c r="G485" s="84"/>
      <c r="H485" s="85"/>
      <c r="I485" s="187"/>
      <c r="J485" s="187"/>
      <c r="K485" s="25"/>
      <c r="M485" s="51"/>
      <c r="N485" s="51"/>
    </row>
    <row r="486" spans="1:14" s="115" customFormat="1" ht="12.75">
      <c r="A486" s="211"/>
      <c r="B486" s="23" t="s">
        <v>279</v>
      </c>
      <c r="C486" s="54" t="s">
        <v>46</v>
      </c>
      <c r="D486" s="186">
        <v>1</v>
      </c>
      <c r="E486" s="24" t="s">
        <v>11</v>
      </c>
      <c r="F486" s="55" t="s">
        <v>19</v>
      </c>
      <c r="G486" s="238"/>
      <c r="H486" s="25">
        <f>SUM(F486,G486)*D486</f>
        <v>0</v>
      </c>
      <c r="I486" s="55" t="s">
        <v>19</v>
      </c>
      <c r="J486" s="187">
        <f t="shared" si="37"/>
        <v>0</v>
      </c>
      <c r="K486" s="25">
        <f t="shared" si="38"/>
        <v>0</v>
      </c>
      <c r="M486" s="51"/>
      <c r="N486" s="51"/>
    </row>
    <row r="487" spans="1:14" s="115" customFormat="1" ht="12.75">
      <c r="A487" s="211"/>
      <c r="B487" s="23" t="s">
        <v>280</v>
      </c>
      <c r="C487" s="54" t="s">
        <v>164</v>
      </c>
      <c r="D487" s="186">
        <v>1</v>
      </c>
      <c r="E487" s="24" t="s">
        <v>11</v>
      </c>
      <c r="F487" s="55" t="s">
        <v>19</v>
      </c>
      <c r="G487" s="238"/>
      <c r="H487" s="25">
        <f>SUM(F487,G487)*D487</f>
        <v>0</v>
      </c>
      <c r="I487" s="55" t="s">
        <v>19</v>
      </c>
      <c r="J487" s="187">
        <f t="shared" si="37"/>
        <v>0</v>
      </c>
      <c r="K487" s="25">
        <f t="shared" si="38"/>
        <v>0</v>
      </c>
      <c r="M487" s="51"/>
      <c r="N487" s="51"/>
    </row>
    <row r="488" spans="1:14" s="115" customFormat="1" ht="12.75">
      <c r="A488" s="211"/>
      <c r="B488" s="23" t="s">
        <v>281</v>
      </c>
      <c r="C488" s="54" t="s">
        <v>47</v>
      </c>
      <c r="D488" s="186">
        <v>1</v>
      </c>
      <c r="E488" s="24" t="s">
        <v>11</v>
      </c>
      <c r="F488" s="55" t="s">
        <v>19</v>
      </c>
      <c r="G488" s="238"/>
      <c r="H488" s="25">
        <f>SUM(F488,G488)*D488</f>
        <v>0</v>
      </c>
      <c r="I488" s="55" t="s">
        <v>19</v>
      </c>
      <c r="J488" s="187">
        <f t="shared" si="37"/>
        <v>0</v>
      </c>
      <c r="K488" s="25">
        <f t="shared" si="38"/>
        <v>0</v>
      </c>
      <c r="M488" s="51"/>
      <c r="N488" s="51"/>
    </row>
    <row r="489" spans="1:14" s="115" customFormat="1" ht="25.5">
      <c r="A489" s="211"/>
      <c r="B489" s="23" t="s">
        <v>282</v>
      </c>
      <c r="C489" s="194" t="s">
        <v>49</v>
      </c>
      <c r="D489" s="186">
        <v>12</v>
      </c>
      <c r="E489" s="8" t="s">
        <v>20</v>
      </c>
      <c r="F489" s="239"/>
      <c r="G489" s="239"/>
      <c r="H489" s="195">
        <f>SUM(F489:G489)*D489</f>
        <v>0</v>
      </c>
      <c r="I489" s="187">
        <f t="shared" si="37"/>
        <v>0</v>
      </c>
      <c r="J489" s="187">
        <f t="shared" si="37"/>
        <v>0</v>
      </c>
      <c r="K489" s="25">
        <f t="shared" si="38"/>
        <v>0</v>
      </c>
      <c r="M489" s="51"/>
      <c r="N489" s="51"/>
    </row>
    <row r="490" spans="1:14" s="115" customFormat="1" ht="12.75">
      <c r="A490" s="211"/>
      <c r="B490" s="23" t="s">
        <v>283</v>
      </c>
      <c r="C490" s="194" t="s">
        <v>48</v>
      </c>
      <c r="D490" s="186">
        <v>1</v>
      </c>
      <c r="E490" s="212" t="s">
        <v>11</v>
      </c>
      <c r="F490" s="239"/>
      <c r="G490" s="239"/>
      <c r="H490" s="195">
        <f>SUM(F490:G490)*D490</f>
        <v>0</v>
      </c>
      <c r="I490" s="187">
        <f t="shared" si="37"/>
        <v>0</v>
      </c>
      <c r="J490" s="187">
        <f t="shared" si="37"/>
        <v>0</v>
      </c>
      <c r="K490" s="25">
        <f t="shared" si="38"/>
        <v>0</v>
      </c>
      <c r="M490" s="51"/>
      <c r="N490" s="51"/>
    </row>
    <row r="491" spans="1:14" s="115" customFormat="1" ht="12.75">
      <c r="A491" s="211"/>
      <c r="B491" s="23" t="s">
        <v>284</v>
      </c>
      <c r="C491" s="194" t="s">
        <v>165</v>
      </c>
      <c r="D491" s="186">
        <v>1</v>
      </c>
      <c r="E491" s="212" t="s">
        <v>11</v>
      </c>
      <c r="F491" s="239"/>
      <c r="G491" s="239"/>
      <c r="H491" s="195">
        <f>SUM(F491:G491)*D491</f>
        <v>0</v>
      </c>
      <c r="I491" s="187">
        <f t="shared" si="37"/>
        <v>0</v>
      </c>
      <c r="J491" s="187">
        <f t="shared" si="37"/>
        <v>0</v>
      </c>
      <c r="K491" s="25">
        <f t="shared" si="38"/>
        <v>0</v>
      </c>
      <c r="M491" s="51"/>
      <c r="N491" s="51"/>
    </row>
    <row r="492" spans="1:14" s="115" customFormat="1" ht="38.25">
      <c r="A492" s="211"/>
      <c r="B492" s="23" t="s">
        <v>285</v>
      </c>
      <c r="C492" s="35" t="s">
        <v>166</v>
      </c>
      <c r="D492" s="186">
        <v>6</v>
      </c>
      <c r="E492" s="8" t="s">
        <v>122</v>
      </c>
      <c r="F492" s="239"/>
      <c r="G492" s="239"/>
      <c r="H492" s="195">
        <f>SUM(F492:G492)*D492</f>
        <v>0</v>
      </c>
      <c r="I492" s="187">
        <f t="shared" si="37"/>
        <v>0</v>
      </c>
      <c r="J492" s="187">
        <f t="shared" si="37"/>
        <v>0</v>
      </c>
      <c r="K492" s="25">
        <f t="shared" si="38"/>
        <v>0</v>
      </c>
      <c r="M492" s="51"/>
      <c r="N492" s="51"/>
    </row>
    <row r="493" spans="1:14" s="115" customFormat="1" ht="12.75">
      <c r="A493" s="211"/>
      <c r="B493" s="23" t="s">
        <v>286</v>
      </c>
      <c r="C493" s="23" t="s">
        <v>167</v>
      </c>
      <c r="D493" s="186">
        <v>150</v>
      </c>
      <c r="E493" s="24" t="s">
        <v>20</v>
      </c>
      <c r="F493" s="37"/>
      <c r="G493" s="37"/>
      <c r="H493" s="25">
        <f>SUM(F493,G493)*D493</f>
        <v>0</v>
      </c>
      <c r="I493" s="187">
        <f t="shared" si="37"/>
        <v>0</v>
      </c>
      <c r="J493" s="187">
        <f t="shared" si="37"/>
        <v>0</v>
      </c>
      <c r="K493" s="25">
        <f t="shared" si="38"/>
        <v>0</v>
      </c>
      <c r="M493" s="51"/>
      <c r="N493" s="51"/>
    </row>
    <row r="494" spans="1:14" s="115" customFormat="1" ht="12.75">
      <c r="A494" s="211"/>
      <c r="B494" s="23" t="s">
        <v>287</v>
      </c>
      <c r="C494" s="23" t="s">
        <v>50</v>
      </c>
      <c r="D494" s="186">
        <v>40</v>
      </c>
      <c r="E494" s="24" t="s">
        <v>20</v>
      </c>
      <c r="F494" s="37"/>
      <c r="G494" s="37"/>
      <c r="H494" s="25">
        <f>SUM(F494,G494)*D494</f>
        <v>0</v>
      </c>
      <c r="I494" s="187">
        <f t="shared" si="37"/>
        <v>0</v>
      </c>
      <c r="J494" s="187">
        <f t="shared" si="37"/>
        <v>0</v>
      </c>
      <c r="K494" s="25">
        <f t="shared" si="38"/>
        <v>0</v>
      </c>
      <c r="M494" s="51"/>
      <c r="N494" s="51"/>
    </row>
    <row r="495" spans="1:14" s="115" customFormat="1" ht="12.75">
      <c r="A495" s="211"/>
      <c r="B495" s="23" t="s">
        <v>288</v>
      </c>
      <c r="C495" s="23" t="s">
        <v>39</v>
      </c>
      <c r="D495" s="186">
        <v>18</v>
      </c>
      <c r="E495" s="24" t="s">
        <v>11</v>
      </c>
      <c r="F495" s="37"/>
      <c r="G495" s="37"/>
      <c r="H495" s="25">
        <f>SUM(F495,G495)*D495</f>
        <v>0</v>
      </c>
      <c r="I495" s="187">
        <f t="shared" si="37"/>
        <v>0</v>
      </c>
      <c r="J495" s="187">
        <f t="shared" si="37"/>
        <v>0</v>
      </c>
      <c r="K495" s="25">
        <f t="shared" si="38"/>
        <v>0</v>
      </c>
      <c r="M495" s="51"/>
      <c r="N495" s="51"/>
    </row>
    <row r="496" spans="1:14" s="115" customFormat="1" ht="12.75">
      <c r="A496" s="211"/>
      <c r="B496" s="23" t="s">
        <v>289</v>
      </c>
      <c r="C496" s="23" t="s">
        <v>51</v>
      </c>
      <c r="D496" s="186">
        <v>2</v>
      </c>
      <c r="E496" s="24" t="s">
        <v>11</v>
      </c>
      <c r="F496" s="37"/>
      <c r="G496" s="37"/>
      <c r="H496" s="25">
        <f>SUM(F496,G496)*D496</f>
        <v>0</v>
      </c>
      <c r="I496" s="187">
        <f t="shared" si="37"/>
        <v>0</v>
      </c>
      <c r="J496" s="187">
        <f t="shared" si="37"/>
        <v>0</v>
      </c>
      <c r="K496" s="25">
        <f t="shared" si="38"/>
        <v>0</v>
      </c>
      <c r="M496" s="51"/>
      <c r="N496" s="51"/>
    </row>
    <row r="497" spans="1:14" s="115" customFormat="1" ht="12.75">
      <c r="A497" s="211"/>
      <c r="B497" s="23" t="s">
        <v>290</v>
      </c>
      <c r="C497" s="23" t="s">
        <v>168</v>
      </c>
      <c r="D497" s="186">
        <v>1</v>
      </c>
      <c r="E497" s="24" t="s">
        <v>11</v>
      </c>
      <c r="F497" s="37"/>
      <c r="G497" s="37"/>
      <c r="H497" s="25">
        <f>SUM(F497,G497)*D497</f>
        <v>0</v>
      </c>
      <c r="I497" s="187">
        <f t="shared" si="37"/>
        <v>0</v>
      </c>
      <c r="J497" s="187">
        <f t="shared" si="37"/>
        <v>0</v>
      </c>
      <c r="K497" s="25">
        <f t="shared" si="38"/>
        <v>0</v>
      </c>
      <c r="M497" s="51"/>
      <c r="N497" s="51"/>
    </row>
    <row r="498" spans="1:14" s="115" customFormat="1" ht="25.5">
      <c r="A498" s="213"/>
      <c r="B498" s="23" t="s">
        <v>291</v>
      </c>
      <c r="C498" s="206" t="s">
        <v>186</v>
      </c>
      <c r="D498" s="186">
        <v>3</v>
      </c>
      <c r="E498" s="212" t="s">
        <v>11</v>
      </c>
      <c r="F498" s="88"/>
      <c r="G498" s="88"/>
      <c r="H498" s="90">
        <f>SUM(F498:G498)*D498</f>
        <v>0</v>
      </c>
      <c r="I498" s="187">
        <f t="shared" si="37"/>
        <v>0</v>
      </c>
      <c r="J498" s="187">
        <f t="shared" si="37"/>
        <v>0</v>
      </c>
      <c r="K498" s="25">
        <f t="shared" si="38"/>
        <v>0</v>
      </c>
      <c r="M498" s="51"/>
      <c r="N498" s="51"/>
    </row>
    <row r="499" spans="1:14" s="115" customFormat="1" ht="12.75">
      <c r="A499" s="211"/>
      <c r="B499" s="204" t="s">
        <v>292</v>
      </c>
      <c r="C499" s="1" t="s">
        <v>174</v>
      </c>
      <c r="D499" s="186"/>
      <c r="E499" s="24"/>
      <c r="F499" s="187"/>
      <c r="G499" s="187"/>
      <c r="H499" s="25"/>
      <c r="I499" s="187"/>
      <c r="J499" s="187"/>
      <c r="K499" s="25"/>
      <c r="M499" s="51"/>
      <c r="N499" s="51"/>
    </row>
    <row r="500" spans="1:14" s="115" customFormat="1" ht="12.75">
      <c r="A500" s="211"/>
      <c r="B500" s="23" t="s">
        <v>293</v>
      </c>
      <c r="C500" s="23" t="s">
        <v>169</v>
      </c>
      <c r="D500" s="186">
        <v>40</v>
      </c>
      <c r="E500" s="24" t="s">
        <v>20</v>
      </c>
      <c r="F500" s="37"/>
      <c r="G500" s="37"/>
      <c r="H500" s="25">
        <f aca="true" t="shared" si="39" ref="H500:H506">SUM(F500,G500)*D500</f>
        <v>0</v>
      </c>
      <c r="I500" s="187">
        <f t="shared" si="37"/>
        <v>0</v>
      </c>
      <c r="J500" s="187">
        <f t="shared" si="37"/>
        <v>0</v>
      </c>
      <c r="K500" s="25">
        <f t="shared" si="38"/>
        <v>0</v>
      </c>
      <c r="M500" s="51"/>
      <c r="N500" s="51"/>
    </row>
    <row r="501" spans="1:14" s="115" customFormat="1" ht="12.75">
      <c r="A501" s="211"/>
      <c r="B501" s="23" t="s">
        <v>294</v>
      </c>
      <c r="C501" s="23" t="s">
        <v>39</v>
      </c>
      <c r="D501" s="186">
        <v>18</v>
      </c>
      <c r="E501" s="24" t="s">
        <v>11</v>
      </c>
      <c r="F501" s="37"/>
      <c r="G501" s="37"/>
      <c r="H501" s="25">
        <f t="shared" si="39"/>
        <v>0</v>
      </c>
      <c r="I501" s="187">
        <f t="shared" si="37"/>
        <v>0</v>
      </c>
      <c r="J501" s="187">
        <f t="shared" si="37"/>
        <v>0</v>
      </c>
      <c r="K501" s="25">
        <f t="shared" si="38"/>
        <v>0</v>
      </c>
      <c r="M501" s="51"/>
      <c r="N501" s="51"/>
    </row>
    <row r="502" spans="1:14" s="115" customFormat="1" ht="25.5">
      <c r="A502" s="211"/>
      <c r="B502" s="23" t="s">
        <v>295</v>
      </c>
      <c r="C502" s="35" t="s">
        <v>170</v>
      </c>
      <c r="D502" s="186">
        <v>4</v>
      </c>
      <c r="E502" s="24" t="s">
        <v>11</v>
      </c>
      <c r="F502" s="37"/>
      <c r="G502" s="37"/>
      <c r="H502" s="25">
        <f t="shared" si="39"/>
        <v>0</v>
      </c>
      <c r="I502" s="187">
        <f t="shared" si="37"/>
        <v>0</v>
      </c>
      <c r="J502" s="187">
        <f t="shared" si="37"/>
        <v>0</v>
      </c>
      <c r="K502" s="25">
        <f t="shared" si="38"/>
        <v>0</v>
      </c>
      <c r="M502" s="51"/>
      <c r="N502" s="51"/>
    </row>
    <row r="503" spans="1:14" s="115" customFormat="1" ht="13.5" customHeight="1">
      <c r="A503" s="211"/>
      <c r="B503" s="23" t="s">
        <v>296</v>
      </c>
      <c r="C503" s="23" t="s">
        <v>171</v>
      </c>
      <c r="D503" s="186">
        <v>4</v>
      </c>
      <c r="E503" s="24" t="s">
        <v>11</v>
      </c>
      <c r="F503" s="37"/>
      <c r="G503" s="37"/>
      <c r="H503" s="25">
        <f t="shared" si="39"/>
        <v>0</v>
      </c>
      <c r="I503" s="187">
        <f t="shared" si="37"/>
        <v>0</v>
      </c>
      <c r="J503" s="187">
        <f t="shared" si="37"/>
        <v>0</v>
      </c>
      <c r="K503" s="25">
        <f t="shared" si="38"/>
        <v>0</v>
      </c>
      <c r="M503" s="51"/>
      <c r="N503" s="51"/>
    </row>
    <row r="504" spans="1:14" s="115" customFormat="1" ht="12.75">
      <c r="A504" s="211"/>
      <c r="B504" s="23" t="s">
        <v>297</v>
      </c>
      <c r="C504" s="23" t="s">
        <v>52</v>
      </c>
      <c r="D504" s="186">
        <v>100</v>
      </c>
      <c r="E504" s="24" t="s">
        <v>20</v>
      </c>
      <c r="F504" s="37"/>
      <c r="G504" s="37"/>
      <c r="H504" s="25">
        <f t="shared" si="39"/>
        <v>0</v>
      </c>
      <c r="I504" s="187">
        <f t="shared" si="37"/>
        <v>0</v>
      </c>
      <c r="J504" s="187">
        <f t="shared" si="37"/>
        <v>0</v>
      </c>
      <c r="K504" s="25">
        <f t="shared" si="38"/>
        <v>0</v>
      </c>
      <c r="M504" s="51"/>
      <c r="N504" s="51"/>
    </row>
    <row r="505" spans="1:14" s="115" customFormat="1" ht="12.75">
      <c r="A505" s="211"/>
      <c r="B505" s="23" t="s">
        <v>298</v>
      </c>
      <c r="C505" s="23" t="s">
        <v>172</v>
      </c>
      <c r="D505" s="186">
        <v>2</v>
      </c>
      <c r="E505" s="212" t="s">
        <v>11</v>
      </c>
      <c r="F505" s="37"/>
      <c r="G505" s="37"/>
      <c r="H505" s="25">
        <f t="shared" si="39"/>
        <v>0</v>
      </c>
      <c r="I505" s="187">
        <f t="shared" si="37"/>
        <v>0</v>
      </c>
      <c r="J505" s="187">
        <f t="shared" si="37"/>
        <v>0</v>
      </c>
      <c r="K505" s="25">
        <f t="shared" si="38"/>
        <v>0</v>
      </c>
      <c r="M505" s="51"/>
      <c r="N505" s="51"/>
    </row>
    <row r="506" spans="1:14" s="115" customFormat="1" ht="12.75">
      <c r="A506" s="214"/>
      <c r="B506" s="23" t="s">
        <v>299</v>
      </c>
      <c r="C506" s="23" t="s">
        <v>173</v>
      </c>
      <c r="D506" s="186">
        <v>2</v>
      </c>
      <c r="E506" s="212" t="s">
        <v>11</v>
      </c>
      <c r="F506" s="37"/>
      <c r="G506" s="37"/>
      <c r="H506" s="25">
        <f t="shared" si="39"/>
        <v>0</v>
      </c>
      <c r="I506" s="187">
        <f t="shared" si="37"/>
        <v>0</v>
      </c>
      <c r="J506" s="187">
        <f t="shared" si="37"/>
        <v>0</v>
      </c>
      <c r="K506" s="25">
        <f t="shared" si="38"/>
        <v>0</v>
      </c>
      <c r="M506" s="51"/>
      <c r="N506" s="51"/>
    </row>
    <row r="507" spans="1:14" s="115" customFormat="1" ht="12.75">
      <c r="A507" s="137" t="s">
        <v>338</v>
      </c>
      <c r="B507" s="138"/>
      <c r="C507" s="138"/>
      <c r="D507" s="138"/>
      <c r="E507" s="139"/>
      <c r="F507" s="111">
        <f>SUMPRODUCT(D461:D506,F461:F506)</f>
        <v>0</v>
      </c>
      <c r="G507" s="111">
        <f>SUMPRODUCT(D461:D506,G461:G506)</f>
        <v>0</v>
      </c>
      <c r="H507" s="112">
        <f>SUM(H461:H506)</f>
        <v>0</v>
      </c>
      <c r="I507" s="113">
        <f>SUMPRODUCT(D461:D506,I461:I506)</f>
        <v>0</v>
      </c>
      <c r="J507" s="106">
        <f>SUMPRODUCT(D461:D506,J461:J506)</f>
        <v>0</v>
      </c>
      <c r="K507" s="107">
        <f>SUM(K461:K506)</f>
        <v>0</v>
      </c>
      <c r="M507" s="51"/>
      <c r="N507" s="51"/>
    </row>
    <row r="508" spans="1:14" s="115" customFormat="1" ht="12.75">
      <c r="A508" s="12"/>
      <c r="B508" s="41" t="s">
        <v>76</v>
      </c>
      <c r="C508" s="13" t="s">
        <v>301</v>
      </c>
      <c r="D508" s="15"/>
      <c r="E508" s="15"/>
      <c r="F508" s="16"/>
      <c r="G508" s="16"/>
      <c r="H508" s="17"/>
      <c r="I508" s="16"/>
      <c r="J508" s="16"/>
      <c r="K508" s="17"/>
      <c r="M508" s="51"/>
      <c r="N508" s="51"/>
    </row>
    <row r="509" spans="1:14" s="115" customFormat="1" ht="12.75">
      <c r="A509" s="18"/>
      <c r="B509" s="42" t="s">
        <v>5</v>
      </c>
      <c r="C509" s="1" t="s">
        <v>12</v>
      </c>
      <c r="D509" s="186"/>
      <c r="E509" s="3"/>
      <c r="F509" s="20"/>
      <c r="G509" s="20"/>
      <c r="H509" s="21"/>
      <c r="I509" s="20"/>
      <c r="J509" s="20"/>
      <c r="K509" s="21"/>
      <c r="M509" s="51"/>
      <c r="N509" s="51"/>
    </row>
    <row r="510" spans="1:14" s="115" customFormat="1" ht="38.25">
      <c r="A510" s="22"/>
      <c r="B510" s="43" t="s">
        <v>6</v>
      </c>
      <c r="C510" s="35" t="s">
        <v>29</v>
      </c>
      <c r="D510" s="186">
        <v>24</v>
      </c>
      <c r="E510" s="24" t="s">
        <v>8</v>
      </c>
      <c r="F510" s="37"/>
      <c r="G510" s="37"/>
      <c r="H510" s="25">
        <f aca="true" t="shared" si="40" ref="H510:H515">SUM(F510,G510)*D510</f>
        <v>0</v>
      </c>
      <c r="I510" s="187">
        <f aca="true" t="shared" si="41" ref="I510:J551">TRUNC(F510*(1+$K$4),2)</f>
        <v>0</v>
      </c>
      <c r="J510" s="187">
        <f t="shared" si="41"/>
        <v>0</v>
      </c>
      <c r="K510" s="25">
        <f aca="true" t="shared" si="42" ref="K510:K551">SUM(I510:J510)*D510</f>
        <v>0</v>
      </c>
      <c r="M510" s="51"/>
      <c r="N510" s="51"/>
    </row>
    <row r="511" spans="1:14" s="115" customFormat="1" ht="25.5">
      <c r="A511" s="18"/>
      <c r="B511" s="43" t="s">
        <v>30</v>
      </c>
      <c r="C511" s="35" t="s">
        <v>18</v>
      </c>
      <c r="D511" s="186">
        <v>1</v>
      </c>
      <c r="E511" s="24" t="s">
        <v>11</v>
      </c>
      <c r="F511" s="37"/>
      <c r="G511" s="37"/>
      <c r="H511" s="25">
        <f t="shared" si="40"/>
        <v>0</v>
      </c>
      <c r="I511" s="187">
        <f t="shared" si="41"/>
        <v>0</v>
      </c>
      <c r="J511" s="187">
        <f t="shared" si="41"/>
        <v>0</v>
      </c>
      <c r="K511" s="25">
        <f t="shared" si="42"/>
        <v>0</v>
      </c>
      <c r="M511" s="51"/>
      <c r="N511" s="51"/>
    </row>
    <row r="512" spans="1:14" s="115" customFormat="1" ht="12.75">
      <c r="A512" s="18"/>
      <c r="B512" s="43" t="s">
        <v>9</v>
      </c>
      <c r="C512" s="35" t="s">
        <v>25</v>
      </c>
      <c r="D512" s="186">
        <v>24</v>
      </c>
      <c r="E512" s="24" t="s">
        <v>8</v>
      </c>
      <c r="F512" s="37"/>
      <c r="G512" s="37"/>
      <c r="H512" s="25">
        <f t="shared" si="40"/>
        <v>0</v>
      </c>
      <c r="I512" s="187">
        <f t="shared" si="41"/>
        <v>0</v>
      </c>
      <c r="J512" s="187">
        <f t="shared" si="41"/>
        <v>0</v>
      </c>
      <c r="K512" s="25">
        <f t="shared" si="42"/>
        <v>0</v>
      </c>
      <c r="M512" s="51"/>
      <c r="N512" s="51"/>
    </row>
    <row r="513" spans="1:14" s="115" customFormat="1" ht="25.5">
      <c r="A513" s="18"/>
      <c r="B513" s="43" t="s">
        <v>10</v>
      </c>
      <c r="C513" s="35" t="s">
        <v>36</v>
      </c>
      <c r="D513" s="186">
        <v>8</v>
      </c>
      <c r="E513" s="24" t="s">
        <v>8</v>
      </c>
      <c r="F513" s="37"/>
      <c r="G513" s="37"/>
      <c r="H513" s="25">
        <f t="shared" si="40"/>
        <v>0</v>
      </c>
      <c r="I513" s="187">
        <f t="shared" si="41"/>
        <v>0</v>
      </c>
      <c r="J513" s="187">
        <f t="shared" si="41"/>
        <v>0</v>
      </c>
      <c r="K513" s="25">
        <f t="shared" si="42"/>
        <v>0</v>
      </c>
      <c r="M513" s="51"/>
      <c r="N513" s="51"/>
    </row>
    <row r="514" spans="1:14" s="115" customFormat="1" ht="12.75">
      <c r="A514" s="18"/>
      <c r="B514" s="43" t="s">
        <v>16</v>
      </c>
      <c r="C514" s="35" t="s">
        <v>56</v>
      </c>
      <c r="D514" s="186">
        <v>16</v>
      </c>
      <c r="E514" s="24" t="s">
        <v>8</v>
      </c>
      <c r="F514" s="37"/>
      <c r="G514" s="37"/>
      <c r="H514" s="25">
        <f t="shared" si="40"/>
        <v>0</v>
      </c>
      <c r="I514" s="187">
        <f t="shared" si="41"/>
        <v>0</v>
      </c>
      <c r="J514" s="187">
        <f t="shared" si="41"/>
        <v>0</v>
      </c>
      <c r="K514" s="25">
        <f t="shared" si="42"/>
        <v>0</v>
      </c>
      <c r="M514" s="51"/>
      <c r="N514" s="51"/>
    </row>
    <row r="515" spans="1:14" s="115" customFormat="1" ht="38.25">
      <c r="A515" s="18"/>
      <c r="B515" s="43" t="s">
        <v>68</v>
      </c>
      <c r="C515" s="35" t="s">
        <v>17</v>
      </c>
      <c r="D515" s="186">
        <v>1</v>
      </c>
      <c r="E515" s="24" t="s">
        <v>11</v>
      </c>
      <c r="F515" s="37"/>
      <c r="G515" s="37"/>
      <c r="H515" s="25">
        <f t="shared" si="40"/>
        <v>0</v>
      </c>
      <c r="I515" s="187">
        <f t="shared" si="41"/>
        <v>0</v>
      </c>
      <c r="J515" s="187">
        <f t="shared" si="41"/>
        <v>0</v>
      </c>
      <c r="K515" s="25">
        <f t="shared" si="42"/>
        <v>0</v>
      </c>
      <c r="M515" s="51"/>
      <c r="N515" s="51"/>
    </row>
    <row r="516" spans="1:14" s="115" customFormat="1" ht="12.75">
      <c r="A516" s="18"/>
      <c r="B516" s="42" t="s">
        <v>13</v>
      </c>
      <c r="C516" s="1" t="s">
        <v>67</v>
      </c>
      <c r="D516" s="186"/>
      <c r="E516" s="3"/>
      <c r="F516" s="20"/>
      <c r="G516" s="20"/>
      <c r="H516" s="21"/>
      <c r="I516" s="187"/>
      <c r="J516" s="187"/>
      <c r="K516" s="25"/>
      <c r="M516" s="51"/>
      <c r="N516" s="51"/>
    </row>
    <row r="517" spans="1:14" s="115" customFormat="1" ht="12.75">
      <c r="A517" s="22"/>
      <c r="B517" s="43" t="s">
        <v>14</v>
      </c>
      <c r="C517" s="188" t="s">
        <v>65</v>
      </c>
      <c r="D517" s="186">
        <v>3</v>
      </c>
      <c r="E517" s="31" t="s">
        <v>11</v>
      </c>
      <c r="F517" s="55" t="s">
        <v>19</v>
      </c>
      <c r="G517" s="237"/>
      <c r="H517" s="190">
        <f>SUM(F517:G517)*D517</f>
        <v>0</v>
      </c>
      <c r="I517" s="55" t="s">
        <v>19</v>
      </c>
      <c r="J517" s="187">
        <f t="shared" si="41"/>
        <v>0</v>
      </c>
      <c r="K517" s="25">
        <f t="shared" si="42"/>
        <v>0</v>
      </c>
      <c r="M517" s="51"/>
      <c r="N517" s="51"/>
    </row>
    <row r="518" spans="1:14" s="115" customFormat="1" ht="25.5">
      <c r="A518" s="48"/>
      <c r="B518" s="43" t="s">
        <v>15</v>
      </c>
      <c r="C518" s="35" t="s">
        <v>72</v>
      </c>
      <c r="D518" s="186">
        <v>235</v>
      </c>
      <c r="E518" s="49" t="s">
        <v>8</v>
      </c>
      <c r="F518" s="38"/>
      <c r="G518" s="50"/>
      <c r="H518" s="36">
        <f>SUM(F518,G518)*D518</f>
        <v>0</v>
      </c>
      <c r="I518" s="187">
        <f t="shared" si="41"/>
        <v>0</v>
      </c>
      <c r="J518" s="187">
        <f t="shared" si="41"/>
        <v>0</v>
      </c>
      <c r="K518" s="25">
        <f t="shared" si="42"/>
        <v>0</v>
      </c>
      <c r="M518" s="51"/>
      <c r="N518" s="51"/>
    </row>
    <row r="519" spans="1:14" s="115" customFormat="1" ht="12.75">
      <c r="A519" s="18"/>
      <c r="B519" s="42" t="s">
        <v>21</v>
      </c>
      <c r="C519" s="27" t="s">
        <v>31</v>
      </c>
      <c r="D519" s="186"/>
      <c r="E519" s="28"/>
      <c r="F519" s="20"/>
      <c r="G519" s="20"/>
      <c r="H519" s="29"/>
      <c r="I519" s="187"/>
      <c r="J519" s="187"/>
      <c r="K519" s="25"/>
      <c r="M519" s="51"/>
      <c r="N519" s="51"/>
    </row>
    <row r="520" spans="1:14" s="115" customFormat="1" ht="38.25">
      <c r="A520" s="26"/>
      <c r="B520" s="45" t="s">
        <v>22</v>
      </c>
      <c r="C520" s="35" t="s">
        <v>89</v>
      </c>
      <c r="D520" s="186">
        <v>12</v>
      </c>
      <c r="E520" s="8" t="s">
        <v>11</v>
      </c>
      <c r="F520" s="38"/>
      <c r="G520" s="38"/>
      <c r="H520" s="36">
        <f>SUM(F520,G520)*D520</f>
        <v>0</v>
      </c>
      <c r="I520" s="187">
        <f t="shared" si="41"/>
        <v>0</v>
      </c>
      <c r="J520" s="187">
        <f t="shared" si="41"/>
        <v>0</v>
      </c>
      <c r="K520" s="25">
        <f t="shared" si="42"/>
        <v>0</v>
      </c>
      <c r="M520" s="51"/>
      <c r="N520" s="51"/>
    </row>
    <row r="521" spans="1:14" s="115" customFormat="1" ht="38.25">
      <c r="A521" s="33"/>
      <c r="B521" s="45" t="s">
        <v>23</v>
      </c>
      <c r="C521" s="35" t="s">
        <v>64</v>
      </c>
      <c r="D521" s="186">
        <v>8</v>
      </c>
      <c r="E521" s="8" t="s">
        <v>11</v>
      </c>
      <c r="F521" s="38"/>
      <c r="G521" s="38"/>
      <c r="H521" s="36">
        <f>SUM(F521,G521)*D521</f>
        <v>0</v>
      </c>
      <c r="I521" s="187">
        <f t="shared" si="41"/>
        <v>0</v>
      </c>
      <c r="J521" s="187">
        <f t="shared" si="41"/>
        <v>0</v>
      </c>
      <c r="K521" s="25">
        <f t="shared" si="42"/>
        <v>0</v>
      </c>
      <c r="M521" s="51"/>
      <c r="N521" s="51"/>
    </row>
    <row r="522" spans="1:14" s="115" customFormat="1" ht="12.75">
      <c r="A522" s="76"/>
      <c r="B522" s="61" t="s">
        <v>35</v>
      </c>
      <c r="C522" s="2" t="s">
        <v>92</v>
      </c>
      <c r="D522" s="186"/>
      <c r="E522" s="28"/>
      <c r="F522" s="62"/>
      <c r="G522" s="62"/>
      <c r="H522" s="63"/>
      <c r="I522" s="187"/>
      <c r="J522" s="187"/>
      <c r="K522" s="25"/>
      <c r="M522" s="51"/>
      <c r="N522" s="51"/>
    </row>
    <row r="523" spans="1:14" s="115" customFormat="1" ht="51">
      <c r="A523" s="95"/>
      <c r="B523" s="78" t="s">
        <v>32</v>
      </c>
      <c r="C523" s="35" t="s">
        <v>93</v>
      </c>
      <c r="D523" s="186">
        <v>10</v>
      </c>
      <c r="E523" s="31" t="s">
        <v>11</v>
      </c>
      <c r="F523" s="88"/>
      <c r="G523" s="88"/>
      <c r="H523" s="36">
        <f>SUM(F523,G523)*D523</f>
        <v>0</v>
      </c>
      <c r="I523" s="187">
        <f t="shared" si="41"/>
        <v>0</v>
      </c>
      <c r="J523" s="187">
        <f t="shared" si="41"/>
        <v>0</v>
      </c>
      <c r="K523" s="25">
        <f t="shared" si="42"/>
        <v>0</v>
      </c>
      <c r="M523" s="51"/>
      <c r="N523" s="51"/>
    </row>
    <row r="524" spans="1:14" s="115" customFormat="1" ht="12.75">
      <c r="A524" s="33"/>
      <c r="B524" s="46" t="s">
        <v>37</v>
      </c>
      <c r="C524" s="34" t="s">
        <v>86</v>
      </c>
      <c r="D524" s="186"/>
      <c r="E524" s="8"/>
      <c r="F524" s="9"/>
      <c r="G524" s="10"/>
      <c r="H524" s="11"/>
      <c r="I524" s="187"/>
      <c r="J524" s="187"/>
      <c r="K524" s="25"/>
      <c r="M524" s="51"/>
      <c r="N524" s="51"/>
    </row>
    <row r="525" spans="1:14" s="115" customFormat="1" ht="25.5">
      <c r="A525" s="33"/>
      <c r="B525" s="45" t="s">
        <v>34</v>
      </c>
      <c r="C525" s="35" t="s">
        <v>74</v>
      </c>
      <c r="D525" s="186">
        <v>1</v>
      </c>
      <c r="E525" s="24" t="s">
        <v>11</v>
      </c>
      <c r="F525" s="55" t="s">
        <v>19</v>
      </c>
      <c r="G525" s="37"/>
      <c r="H525" s="25">
        <f>SUM(F525,G525)*D525</f>
        <v>0</v>
      </c>
      <c r="I525" s="55" t="s">
        <v>19</v>
      </c>
      <c r="J525" s="187">
        <f t="shared" si="41"/>
        <v>0</v>
      </c>
      <c r="K525" s="25">
        <f t="shared" si="42"/>
        <v>0</v>
      </c>
      <c r="M525" s="51"/>
      <c r="N525" s="51"/>
    </row>
    <row r="526" spans="1:14" s="115" customFormat="1" ht="12.75">
      <c r="A526" s="95"/>
      <c r="B526" s="73" t="s">
        <v>66</v>
      </c>
      <c r="C526" s="74" t="s">
        <v>96</v>
      </c>
      <c r="D526" s="186">
        <v>3</v>
      </c>
      <c r="E526" s="31" t="s">
        <v>11</v>
      </c>
      <c r="F526" s="38"/>
      <c r="G526" s="38"/>
      <c r="H526" s="65">
        <f>SUM(F526,G526)*D526</f>
        <v>0</v>
      </c>
      <c r="I526" s="187">
        <f t="shared" si="41"/>
        <v>0</v>
      </c>
      <c r="J526" s="187">
        <f t="shared" si="41"/>
        <v>0</v>
      </c>
      <c r="K526" s="25">
        <f t="shared" si="42"/>
        <v>0</v>
      </c>
      <c r="M526" s="51"/>
      <c r="N526" s="51"/>
    </row>
    <row r="527" spans="1:14" s="115" customFormat="1" ht="12.75">
      <c r="A527" s="26"/>
      <c r="B527" s="42" t="s">
        <v>187</v>
      </c>
      <c r="C527" s="27" t="s">
        <v>26</v>
      </c>
      <c r="D527" s="186"/>
      <c r="E527" s="28"/>
      <c r="F527" s="20"/>
      <c r="G527" s="20"/>
      <c r="H527" s="29"/>
      <c r="I527" s="187"/>
      <c r="J527" s="187"/>
      <c r="K527" s="25"/>
      <c r="M527" s="51"/>
      <c r="N527" s="51"/>
    </row>
    <row r="528" spans="1:14" s="115" customFormat="1" ht="12.75">
      <c r="A528" s="26"/>
      <c r="B528" s="44" t="s">
        <v>69</v>
      </c>
      <c r="C528" s="30" t="s">
        <v>27</v>
      </c>
      <c r="D528" s="186">
        <v>20</v>
      </c>
      <c r="E528" s="31" t="s">
        <v>8</v>
      </c>
      <c r="F528" s="39"/>
      <c r="G528" s="39"/>
      <c r="H528" s="32">
        <f>SUM(F528,G528)*D528</f>
        <v>0</v>
      </c>
      <c r="I528" s="187">
        <f t="shared" si="41"/>
        <v>0</v>
      </c>
      <c r="J528" s="187">
        <f t="shared" si="41"/>
        <v>0</v>
      </c>
      <c r="K528" s="25">
        <f t="shared" si="42"/>
        <v>0</v>
      </c>
      <c r="M528" s="51"/>
      <c r="N528" s="51"/>
    </row>
    <row r="529" spans="1:14" s="115" customFormat="1" ht="12.75">
      <c r="A529" s="26"/>
      <c r="B529" s="44" t="s">
        <v>70</v>
      </c>
      <c r="C529" s="30" t="s">
        <v>28</v>
      </c>
      <c r="D529" s="186">
        <v>20</v>
      </c>
      <c r="E529" s="31" t="s">
        <v>8</v>
      </c>
      <c r="F529" s="39"/>
      <c r="G529" s="39"/>
      <c r="H529" s="32">
        <f>SUM(F529,G529)*D529</f>
        <v>0</v>
      </c>
      <c r="I529" s="187">
        <f t="shared" si="41"/>
        <v>0</v>
      </c>
      <c r="J529" s="187">
        <f t="shared" si="41"/>
        <v>0</v>
      </c>
      <c r="K529" s="25">
        <f t="shared" si="42"/>
        <v>0</v>
      </c>
      <c r="M529" s="51"/>
      <c r="N529" s="51"/>
    </row>
    <row r="530" spans="1:14" s="115" customFormat="1" ht="12.75">
      <c r="A530" s="26"/>
      <c r="B530" s="61" t="s">
        <v>188</v>
      </c>
      <c r="C530" s="27" t="s">
        <v>114</v>
      </c>
      <c r="D530" s="186"/>
      <c r="E530" s="28"/>
      <c r="F530" s="20"/>
      <c r="G530" s="20"/>
      <c r="H530" s="29"/>
      <c r="I530" s="187"/>
      <c r="J530" s="187"/>
      <c r="K530" s="25"/>
      <c r="M530" s="51"/>
      <c r="N530" s="51"/>
    </row>
    <row r="531" spans="1:14" s="115" customFormat="1" ht="12.75">
      <c r="A531" s="192"/>
      <c r="B531" s="193" t="s">
        <v>179</v>
      </c>
      <c r="C531" s="1" t="s">
        <v>44</v>
      </c>
      <c r="D531" s="186"/>
      <c r="E531" s="49"/>
      <c r="F531" s="84"/>
      <c r="G531" s="84"/>
      <c r="H531" s="85"/>
      <c r="I531" s="187"/>
      <c r="J531" s="187"/>
      <c r="K531" s="25"/>
      <c r="M531" s="51"/>
      <c r="N531" s="51"/>
    </row>
    <row r="532" spans="1:14" s="115" customFormat="1" ht="12.75">
      <c r="A532" s="192"/>
      <c r="B532" s="23" t="s">
        <v>192</v>
      </c>
      <c r="C532" s="54" t="s">
        <v>46</v>
      </c>
      <c r="D532" s="186">
        <v>1</v>
      </c>
      <c r="E532" s="24" t="s">
        <v>11</v>
      </c>
      <c r="F532" s="55" t="s">
        <v>19</v>
      </c>
      <c r="G532" s="238"/>
      <c r="H532" s="25">
        <f>SUM(F532,G532)*D532</f>
        <v>0</v>
      </c>
      <c r="I532" s="55" t="s">
        <v>19</v>
      </c>
      <c r="J532" s="187">
        <f t="shared" si="41"/>
        <v>0</v>
      </c>
      <c r="K532" s="25">
        <f t="shared" si="42"/>
        <v>0</v>
      </c>
      <c r="M532" s="51"/>
      <c r="N532" s="51"/>
    </row>
    <row r="533" spans="1:14" s="115" customFormat="1" ht="12.75">
      <c r="A533" s="192"/>
      <c r="B533" s="23" t="s">
        <v>193</v>
      </c>
      <c r="C533" s="54" t="s">
        <v>164</v>
      </c>
      <c r="D533" s="186">
        <v>1</v>
      </c>
      <c r="E533" s="24" t="s">
        <v>11</v>
      </c>
      <c r="F533" s="55" t="s">
        <v>19</v>
      </c>
      <c r="G533" s="238"/>
      <c r="H533" s="25">
        <f>SUM(F533,G533)*D533</f>
        <v>0</v>
      </c>
      <c r="I533" s="55" t="s">
        <v>19</v>
      </c>
      <c r="J533" s="187">
        <f t="shared" si="41"/>
        <v>0</v>
      </c>
      <c r="K533" s="25">
        <f t="shared" si="42"/>
        <v>0</v>
      </c>
      <c r="M533" s="51"/>
      <c r="N533" s="51"/>
    </row>
    <row r="534" spans="1:14" s="115" customFormat="1" ht="12.75">
      <c r="A534" s="192"/>
      <c r="B534" s="23" t="s">
        <v>194</v>
      </c>
      <c r="C534" s="54" t="s">
        <v>47</v>
      </c>
      <c r="D534" s="186">
        <v>1</v>
      </c>
      <c r="E534" s="24" t="s">
        <v>11</v>
      </c>
      <c r="F534" s="55" t="s">
        <v>19</v>
      </c>
      <c r="G534" s="238"/>
      <c r="H534" s="25">
        <f>SUM(F534,G534)*D534</f>
        <v>0</v>
      </c>
      <c r="I534" s="55" t="s">
        <v>19</v>
      </c>
      <c r="J534" s="187">
        <f t="shared" si="41"/>
        <v>0</v>
      </c>
      <c r="K534" s="25">
        <f t="shared" si="42"/>
        <v>0</v>
      </c>
      <c r="M534" s="51"/>
      <c r="N534" s="51"/>
    </row>
    <row r="535" spans="1:14" s="115" customFormat="1" ht="25.5">
      <c r="A535" s="192"/>
      <c r="B535" s="23" t="s">
        <v>195</v>
      </c>
      <c r="C535" s="194" t="s">
        <v>49</v>
      </c>
      <c r="D535" s="186">
        <v>12</v>
      </c>
      <c r="E535" s="8" t="s">
        <v>20</v>
      </c>
      <c r="F535" s="239"/>
      <c r="G535" s="239"/>
      <c r="H535" s="195">
        <f>SUM(F535:G535)*D535</f>
        <v>0</v>
      </c>
      <c r="I535" s="187">
        <f t="shared" si="41"/>
        <v>0</v>
      </c>
      <c r="J535" s="187">
        <f t="shared" si="41"/>
        <v>0</v>
      </c>
      <c r="K535" s="25">
        <f t="shared" si="42"/>
        <v>0</v>
      </c>
      <c r="M535" s="51"/>
      <c r="N535" s="51"/>
    </row>
    <row r="536" spans="1:14" s="115" customFormat="1" ht="12.75">
      <c r="A536" s="192"/>
      <c r="B536" s="23" t="s">
        <v>196</v>
      </c>
      <c r="C536" s="194" t="s">
        <v>48</v>
      </c>
      <c r="D536" s="186">
        <v>1</v>
      </c>
      <c r="E536" s="212" t="s">
        <v>11</v>
      </c>
      <c r="F536" s="239"/>
      <c r="G536" s="239"/>
      <c r="H536" s="195">
        <f>SUM(F536:G536)*D536</f>
        <v>0</v>
      </c>
      <c r="I536" s="187">
        <f t="shared" si="41"/>
        <v>0</v>
      </c>
      <c r="J536" s="187">
        <f t="shared" si="41"/>
        <v>0</v>
      </c>
      <c r="K536" s="25">
        <f t="shared" si="42"/>
        <v>0</v>
      </c>
      <c r="M536" s="51"/>
      <c r="N536" s="51"/>
    </row>
    <row r="537" spans="1:14" s="115" customFormat="1" ht="12.75">
      <c r="A537" s="192"/>
      <c r="B537" s="23" t="s">
        <v>197</v>
      </c>
      <c r="C537" s="194" t="s">
        <v>165</v>
      </c>
      <c r="D537" s="186">
        <v>1</v>
      </c>
      <c r="E537" s="212" t="s">
        <v>11</v>
      </c>
      <c r="F537" s="239"/>
      <c r="G537" s="239"/>
      <c r="H537" s="195">
        <f>SUM(F537:G537)*D537</f>
        <v>0</v>
      </c>
      <c r="I537" s="187">
        <f t="shared" si="41"/>
        <v>0</v>
      </c>
      <c r="J537" s="187">
        <f t="shared" si="41"/>
        <v>0</v>
      </c>
      <c r="K537" s="25">
        <f t="shared" si="42"/>
        <v>0</v>
      </c>
      <c r="M537" s="51"/>
      <c r="N537" s="51"/>
    </row>
    <row r="538" spans="1:14" s="115" customFormat="1" ht="38.25">
      <c r="A538" s="192"/>
      <c r="B538" s="23" t="s">
        <v>198</v>
      </c>
      <c r="C538" s="35" t="s">
        <v>166</v>
      </c>
      <c r="D538" s="186">
        <v>6</v>
      </c>
      <c r="E538" s="212" t="s">
        <v>11</v>
      </c>
      <c r="F538" s="239"/>
      <c r="G538" s="239"/>
      <c r="H538" s="195">
        <f>SUM(F538:G538)*D538</f>
        <v>0</v>
      </c>
      <c r="I538" s="187">
        <f t="shared" si="41"/>
        <v>0</v>
      </c>
      <c r="J538" s="187">
        <f t="shared" si="41"/>
        <v>0</v>
      </c>
      <c r="K538" s="25">
        <f t="shared" si="42"/>
        <v>0</v>
      </c>
      <c r="M538" s="51"/>
      <c r="N538" s="51"/>
    </row>
    <row r="539" spans="1:14" s="115" customFormat="1" ht="12.75">
      <c r="A539" s="192"/>
      <c r="B539" s="23" t="s">
        <v>199</v>
      </c>
      <c r="C539" s="23" t="s">
        <v>167</v>
      </c>
      <c r="D539" s="186">
        <v>200</v>
      </c>
      <c r="E539" s="24" t="s">
        <v>20</v>
      </c>
      <c r="F539" s="37"/>
      <c r="G539" s="37"/>
      <c r="H539" s="25">
        <f>SUM(F539,G539)*D539</f>
        <v>0</v>
      </c>
      <c r="I539" s="187">
        <f t="shared" si="41"/>
        <v>0</v>
      </c>
      <c r="J539" s="187">
        <f t="shared" si="41"/>
        <v>0</v>
      </c>
      <c r="K539" s="25">
        <f t="shared" si="42"/>
        <v>0</v>
      </c>
      <c r="M539" s="51"/>
      <c r="N539" s="51"/>
    </row>
    <row r="540" spans="1:14" s="115" customFormat="1" ht="12.75">
      <c r="A540" s="192"/>
      <c r="B540" s="23" t="s">
        <v>200</v>
      </c>
      <c r="C540" s="23" t="s">
        <v>50</v>
      </c>
      <c r="D540" s="186">
        <v>45</v>
      </c>
      <c r="E540" s="24" t="s">
        <v>20</v>
      </c>
      <c r="F540" s="37"/>
      <c r="G540" s="37"/>
      <c r="H540" s="25">
        <f>SUM(F540,G540)*D540</f>
        <v>0</v>
      </c>
      <c r="I540" s="187">
        <f t="shared" si="41"/>
        <v>0</v>
      </c>
      <c r="J540" s="187">
        <f t="shared" si="41"/>
        <v>0</v>
      </c>
      <c r="K540" s="25">
        <f t="shared" si="42"/>
        <v>0</v>
      </c>
      <c r="M540" s="51"/>
      <c r="N540" s="51"/>
    </row>
    <row r="541" spans="1:14" s="115" customFormat="1" ht="12.75">
      <c r="A541" s="192"/>
      <c r="B541" s="23" t="s">
        <v>201</v>
      </c>
      <c r="C541" s="23" t="s">
        <v>39</v>
      </c>
      <c r="D541" s="186">
        <v>20</v>
      </c>
      <c r="E541" s="24" t="s">
        <v>11</v>
      </c>
      <c r="F541" s="37"/>
      <c r="G541" s="37"/>
      <c r="H541" s="25">
        <f>SUM(F541,G541)*D541</f>
        <v>0</v>
      </c>
      <c r="I541" s="187">
        <f t="shared" si="41"/>
        <v>0</v>
      </c>
      <c r="J541" s="187">
        <f t="shared" si="41"/>
        <v>0</v>
      </c>
      <c r="K541" s="25">
        <f t="shared" si="42"/>
        <v>0</v>
      </c>
      <c r="M541" s="51"/>
      <c r="N541" s="51"/>
    </row>
    <row r="542" spans="1:14" s="115" customFormat="1" ht="12.75">
      <c r="A542" s="192"/>
      <c r="B542" s="23" t="s">
        <v>202</v>
      </c>
      <c r="C542" s="23" t="s">
        <v>51</v>
      </c>
      <c r="D542" s="186">
        <v>2</v>
      </c>
      <c r="E542" s="24" t="s">
        <v>11</v>
      </c>
      <c r="F542" s="37"/>
      <c r="G542" s="37"/>
      <c r="H542" s="25">
        <f>SUM(F542,G542)*D542</f>
        <v>0</v>
      </c>
      <c r="I542" s="187">
        <f t="shared" si="41"/>
        <v>0</v>
      </c>
      <c r="J542" s="187">
        <f t="shared" si="41"/>
        <v>0</v>
      </c>
      <c r="K542" s="25">
        <f t="shared" si="42"/>
        <v>0</v>
      </c>
      <c r="M542" s="51"/>
      <c r="N542" s="51"/>
    </row>
    <row r="543" spans="1:14" s="115" customFormat="1" ht="12.75">
      <c r="A543" s="192"/>
      <c r="B543" s="23" t="s">
        <v>203</v>
      </c>
      <c r="C543" s="23" t="s">
        <v>168</v>
      </c>
      <c r="D543" s="186">
        <v>1</v>
      </c>
      <c r="E543" s="24" t="s">
        <v>11</v>
      </c>
      <c r="F543" s="37"/>
      <c r="G543" s="37"/>
      <c r="H543" s="25">
        <f>SUM(F543,G543)*D543</f>
        <v>0</v>
      </c>
      <c r="I543" s="187">
        <f t="shared" si="41"/>
        <v>0</v>
      </c>
      <c r="J543" s="187">
        <f t="shared" si="41"/>
        <v>0</v>
      </c>
      <c r="K543" s="25">
        <f t="shared" si="42"/>
        <v>0</v>
      </c>
      <c r="M543" s="51"/>
      <c r="N543" s="51"/>
    </row>
    <row r="544" spans="1:14" s="115" customFormat="1" ht="12.75">
      <c r="A544" s="192"/>
      <c r="B544" s="204" t="s">
        <v>180</v>
      </c>
      <c r="C544" s="1" t="s">
        <v>174</v>
      </c>
      <c r="D544" s="186"/>
      <c r="E544" s="24"/>
      <c r="F544" s="187"/>
      <c r="G544" s="187"/>
      <c r="H544" s="25"/>
      <c r="I544" s="187"/>
      <c r="J544" s="187"/>
      <c r="K544" s="25"/>
      <c r="M544" s="51"/>
      <c r="N544" s="51"/>
    </row>
    <row r="545" spans="1:14" s="115" customFormat="1" ht="12.75">
      <c r="A545" s="192"/>
      <c r="B545" s="23" t="s">
        <v>204</v>
      </c>
      <c r="C545" s="23" t="s">
        <v>169</v>
      </c>
      <c r="D545" s="186">
        <v>45</v>
      </c>
      <c r="E545" s="24" t="s">
        <v>20</v>
      </c>
      <c r="F545" s="37"/>
      <c r="G545" s="37"/>
      <c r="H545" s="25">
        <f aca="true" t="shared" si="43" ref="H545:H551">SUM(F545,G545)*D545</f>
        <v>0</v>
      </c>
      <c r="I545" s="187">
        <f t="shared" si="41"/>
        <v>0</v>
      </c>
      <c r="J545" s="187">
        <f t="shared" si="41"/>
        <v>0</v>
      </c>
      <c r="K545" s="25">
        <f t="shared" si="42"/>
        <v>0</v>
      </c>
      <c r="M545" s="51"/>
      <c r="N545" s="51"/>
    </row>
    <row r="546" spans="1:14" s="115" customFormat="1" ht="12.75">
      <c r="A546" s="192"/>
      <c r="B546" s="23" t="s">
        <v>205</v>
      </c>
      <c r="C546" s="23" t="s">
        <v>39</v>
      </c>
      <c r="D546" s="186">
        <v>20</v>
      </c>
      <c r="E546" s="24" t="s">
        <v>11</v>
      </c>
      <c r="F546" s="37"/>
      <c r="G546" s="37"/>
      <c r="H546" s="25">
        <f t="shared" si="43"/>
        <v>0</v>
      </c>
      <c r="I546" s="187">
        <f t="shared" si="41"/>
        <v>0</v>
      </c>
      <c r="J546" s="187">
        <f t="shared" si="41"/>
        <v>0</v>
      </c>
      <c r="K546" s="25">
        <f t="shared" si="42"/>
        <v>0</v>
      </c>
      <c r="M546" s="51"/>
      <c r="N546" s="51"/>
    </row>
    <row r="547" spans="1:14" s="115" customFormat="1" ht="25.5">
      <c r="A547" s="192"/>
      <c r="B547" s="23" t="s">
        <v>206</v>
      </c>
      <c r="C547" s="35" t="s">
        <v>170</v>
      </c>
      <c r="D547" s="186">
        <v>4</v>
      </c>
      <c r="E547" s="24" t="s">
        <v>11</v>
      </c>
      <c r="F547" s="37"/>
      <c r="G547" s="37"/>
      <c r="H547" s="25">
        <f t="shared" si="43"/>
        <v>0</v>
      </c>
      <c r="I547" s="187">
        <f t="shared" si="41"/>
        <v>0</v>
      </c>
      <c r="J547" s="187">
        <f t="shared" si="41"/>
        <v>0</v>
      </c>
      <c r="K547" s="25">
        <f t="shared" si="42"/>
        <v>0</v>
      </c>
      <c r="M547" s="51"/>
      <c r="N547" s="51"/>
    </row>
    <row r="548" spans="1:14" s="115" customFormat="1" ht="13.5" customHeight="1">
      <c r="A548" s="192"/>
      <c r="B548" s="23" t="s">
        <v>207</v>
      </c>
      <c r="C548" s="35" t="s">
        <v>171</v>
      </c>
      <c r="D548" s="186">
        <v>4</v>
      </c>
      <c r="E548" s="24" t="s">
        <v>11</v>
      </c>
      <c r="F548" s="37"/>
      <c r="G548" s="37"/>
      <c r="H548" s="25">
        <f t="shared" si="43"/>
        <v>0</v>
      </c>
      <c r="I548" s="187">
        <f t="shared" si="41"/>
        <v>0</v>
      </c>
      <c r="J548" s="187">
        <f t="shared" si="41"/>
        <v>0</v>
      </c>
      <c r="K548" s="25">
        <f t="shared" si="42"/>
        <v>0</v>
      </c>
      <c r="M548" s="51"/>
      <c r="N548" s="51"/>
    </row>
    <row r="549" spans="1:14" s="115" customFormat="1" ht="12.75">
      <c r="A549" s="192"/>
      <c r="B549" s="23" t="s">
        <v>208</v>
      </c>
      <c r="C549" s="23" t="s">
        <v>52</v>
      </c>
      <c r="D549" s="186">
        <v>80</v>
      </c>
      <c r="E549" s="24" t="s">
        <v>20</v>
      </c>
      <c r="F549" s="37"/>
      <c r="G549" s="37"/>
      <c r="H549" s="25">
        <f t="shared" si="43"/>
        <v>0</v>
      </c>
      <c r="I549" s="187">
        <f t="shared" si="41"/>
        <v>0</v>
      </c>
      <c r="J549" s="187">
        <f t="shared" si="41"/>
        <v>0</v>
      </c>
      <c r="K549" s="25">
        <f t="shared" si="42"/>
        <v>0</v>
      </c>
      <c r="M549" s="51"/>
      <c r="N549" s="51"/>
    </row>
    <row r="550" spans="1:14" s="115" customFormat="1" ht="12.75">
      <c r="A550" s="192"/>
      <c r="B550" s="23" t="s">
        <v>209</v>
      </c>
      <c r="C550" s="23" t="s">
        <v>172</v>
      </c>
      <c r="D550" s="186">
        <v>2</v>
      </c>
      <c r="E550" s="212" t="s">
        <v>11</v>
      </c>
      <c r="F550" s="37"/>
      <c r="G550" s="37"/>
      <c r="H550" s="25">
        <f t="shared" si="43"/>
        <v>0</v>
      </c>
      <c r="I550" s="187">
        <f t="shared" si="41"/>
        <v>0</v>
      </c>
      <c r="J550" s="187">
        <f t="shared" si="41"/>
        <v>0</v>
      </c>
      <c r="K550" s="25">
        <f t="shared" si="42"/>
        <v>0</v>
      </c>
      <c r="M550" s="51"/>
      <c r="N550" s="51"/>
    </row>
    <row r="551" spans="1:14" s="115" customFormat="1" ht="12.75">
      <c r="A551" s="196"/>
      <c r="B551" s="23" t="s">
        <v>210</v>
      </c>
      <c r="C551" s="23" t="s">
        <v>173</v>
      </c>
      <c r="D551" s="186">
        <v>2</v>
      </c>
      <c r="E551" s="212" t="s">
        <v>11</v>
      </c>
      <c r="F551" s="37"/>
      <c r="G551" s="37"/>
      <c r="H551" s="25">
        <f t="shared" si="43"/>
        <v>0</v>
      </c>
      <c r="I551" s="187">
        <f t="shared" si="41"/>
        <v>0</v>
      </c>
      <c r="J551" s="187">
        <f t="shared" si="41"/>
        <v>0</v>
      </c>
      <c r="K551" s="25">
        <f t="shared" si="42"/>
        <v>0</v>
      </c>
      <c r="M551" s="51"/>
      <c r="N551" s="51"/>
    </row>
    <row r="552" spans="1:14" s="115" customFormat="1" ht="12.75">
      <c r="A552" s="137" t="s">
        <v>339</v>
      </c>
      <c r="B552" s="138"/>
      <c r="C552" s="138"/>
      <c r="D552" s="138"/>
      <c r="E552" s="139"/>
      <c r="F552" s="106">
        <f>SUMPRODUCT(D510:D551,F510:F551)</f>
        <v>0</v>
      </c>
      <c r="G552" s="106">
        <f>SUMPRODUCT(D510:D551,G510:G551)</f>
        <v>0</v>
      </c>
      <c r="H552" s="107">
        <f>SUM(H510:H551)</f>
        <v>0</v>
      </c>
      <c r="I552" s="106">
        <f>SUMPRODUCT(D510:D551,I510:I551)</f>
        <v>0</v>
      </c>
      <c r="J552" s="106">
        <f>SUMPRODUCT(D510:D551,J510:J551)</f>
        <v>0</v>
      </c>
      <c r="K552" s="107">
        <f>SUM(K510:K551)</f>
        <v>0</v>
      </c>
      <c r="M552" s="51"/>
      <c r="N552" s="51"/>
    </row>
    <row r="553" spans="1:14" s="115" customFormat="1" ht="12.75">
      <c r="A553" s="12"/>
      <c r="B553" s="41" t="s">
        <v>78</v>
      </c>
      <c r="C553" s="13" t="s">
        <v>81</v>
      </c>
      <c r="D553" s="15"/>
      <c r="E553" s="15"/>
      <c r="F553" s="16"/>
      <c r="G553" s="16"/>
      <c r="H553" s="17"/>
      <c r="I553" s="16"/>
      <c r="J553" s="16"/>
      <c r="K553" s="17"/>
      <c r="M553" s="51"/>
      <c r="N553" s="51"/>
    </row>
    <row r="554" spans="1:14" s="115" customFormat="1" ht="12.75">
      <c r="A554" s="18"/>
      <c r="B554" s="42" t="s">
        <v>5</v>
      </c>
      <c r="C554" s="1" t="s">
        <v>12</v>
      </c>
      <c r="D554" s="186"/>
      <c r="E554" s="3"/>
      <c r="F554" s="20"/>
      <c r="G554" s="20"/>
      <c r="H554" s="21"/>
      <c r="I554" s="20"/>
      <c r="J554" s="20"/>
      <c r="K554" s="21"/>
      <c r="M554" s="51"/>
      <c r="N554" s="51"/>
    </row>
    <row r="555" spans="1:14" s="115" customFormat="1" ht="38.25">
      <c r="A555" s="22"/>
      <c r="B555" s="43" t="s">
        <v>6</v>
      </c>
      <c r="C555" s="35" t="s">
        <v>29</v>
      </c>
      <c r="D555" s="186">
        <v>6.5</v>
      </c>
      <c r="E555" s="24" t="s">
        <v>8</v>
      </c>
      <c r="F555" s="37"/>
      <c r="G555" s="37"/>
      <c r="H555" s="25">
        <f>SUM(F555,G555)*D555</f>
        <v>0</v>
      </c>
      <c r="I555" s="187">
        <f>TRUNC(F555*(1+$K$4),2)</f>
        <v>0</v>
      </c>
      <c r="J555" s="187">
        <f>TRUNC(G555*(1+$K$4),2)</f>
        <v>0</v>
      </c>
      <c r="K555" s="25">
        <f>SUM(I555:J555)*D555</f>
        <v>0</v>
      </c>
      <c r="M555" s="51"/>
      <c r="N555" s="51"/>
    </row>
    <row r="556" spans="1:14" s="115" customFormat="1" ht="25.5">
      <c r="A556" s="18"/>
      <c r="B556" s="43" t="s">
        <v>30</v>
      </c>
      <c r="C556" s="35" t="s">
        <v>18</v>
      </c>
      <c r="D556" s="186">
        <v>1</v>
      </c>
      <c r="E556" s="24" t="s">
        <v>11</v>
      </c>
      <c r="F556" s="37"/>
      <c r="G556" s="37"/>
      <c r="H556" s="25">
        <f>SUM(F556,G556)*D556</f>
        <v>0</v>
      </c>
      <c r="I556" s="187">
        <f aca="true" t="shared" si="44" ref="I556:J595">TRUNC(F556*(1+$K$4),2)</f>
        <v>0</v>
      </c>
      <c r="J556" s="187">
        <f t="shared" si="44"/>
        <v>0</v>
      </c>
      <c r="K556" s="25">
        <f aca="true" t="shared" si="45" ref="K556:K595">SUM(I556:J556)*D556</f>
        <v>0</v>
      </c>
      <c r="M556" s="51"/>
      <c r="N556" s="51"/>
    </row>
    <row r="557" spans="1:14" s="115" customFormat="1" ht="12.75">
      <c r="A557" s="18"/>
      <c r="B557" s="43" t="s">
        <v>9</v>
      </c>
      <c r="C557" s="35" t="s">
        <v>25</v>
      </c>
      <c r="D557" s="186">
        <v>6.5</v>
      </c>
      <c r="E557" s="24" t="s">
        <v>8</v>
      </c>
      <c r="F557" s="37"/>
      <c r="G557" s="37"/>
      <c r="H557" s="25">
        <f>SUM(F557,G557)*D557</f>
        <v>0</v>
      </c>
      <c r="I557" s="187">
        <f t="shared" si="44"/>
        <v>0</v>
      </c>
      <c r="J557" s="187">
        <f t="shared" si="44"/>
        <v>0</v>
      </c>
      <c r="K557" s="25">
        <f t="shared" si="45"/>
        <v>0</v>
      </c>
      <c r="M557" s="51"/>
      <c r="N557" s="51"/>
    </row>
    <row r="558" spans="1:14" s="115" customFormat="1" ht="25.5">
      <c r="A558" s="18"/>
      <c r="B558" s="43" t="s">
        <v>10</v>
      </c>
      <c r="C558" s="35" t="s">
        <v>36</v>
      </c>
      <c r="D558" s="186">
        <v>15</v>
      </c>
      <c r="E558" s="24" t="s">
        <v>8</v>
      </c>
      <c r="F558" s="37"/>
      <c r="G558" s="37"/>
      <c r="H558" s="25">
        <f>SUM(F558,G558)*D558</f>
        <v>0</v>
      </c>
      <c r="I558" s="187">
        <f t="shared" si="44"/>
        <v>0</v>
      </c>
      <c r="J558" s="187">
        <f t="shared" si="44"/>
        <v>0</v>
      </c>
      <c r="K558" s="25">
        <f t="shared" si="45"/>
        <v>0</v>
      </c>
      <c r="M558" s="51"/>
      <c r="N558" s="51"/>
    </row>
    <row r="559" spans="1:14" s="115" customFormat="1" ht="38.25">
      <c r="A559" s="18"/>
      <c r="B559" s="43" t="s">
        <v>16</v>
      </c>
      <c r="C559" s="35" t="s">
        <v>17</v>
      </c>
      <c r="D559" s="186">
        <v>1</v>
      </c>
      <c r="E559" s="24" t="s">
        <v>11</v>
      </c>
      <c r="F559" s="37"/>
      <c r="G559" s="37"/>
      <c r="H559" s="25">
        <f>SUM(F559,G559)*D559</f>
        <v>0</v>
      </c>
      <c r="I559" s="187">
        <f t="shared" si="44"/>
        <v>0</v>
      </c>
      <c r="J559" s="187">
        <f t="shared" si="44"/>
        <v>0</v>
      </c>
      <c r="K559" s="25">
        <f t="shared" si="45"/>
        <v>0</v>
      </c>
      <c r="M559" s="51"/>
      <c r="N559" s="51"/>
    </row>
    <row r="560" spans="1:14" s="115" customFormat="1" ht="12.75">
      <c r="A560" s="18"/>
      <c r="B560" s="42" t="s">
        <v>13</v>
      </c>
      <c r="C560" s="1" t="s">
        <v>67</v>
      </c>
      <c r="D560" s="186"/>
      <c r="E560" s="3"/>
      <c r="F560" s="20"/>
      <c r="G560" s="20"/>
      <c r="H560" s="21"/>
      <c r="I560" s="187"/>
      <c r="J560" s="187"/>
      <c r="K560" s="25"/>
      <c r="M560" s="51"/>
      <c r="N560" s="51"/>
    </row>
    <row r="561" spans="1:14" s="115" customFormat="1" ht="12.75">
      <c r="A561" s="22"/>
      <c r="B561" s="43" t="s">
        <v>14</v>
      </c>
      <c r="C561" s="188" t="s">
        <v>113</v>
      </c>
      <c r="D561" s="186">
        <v>2</v>
      </c>
      <c r="E561" s="31" t="s">
        <v>11</v>
      </c>
      <c r="F561" s="55" t="s">
        <v>19</v>
      </c>
      <c r="G561" s="237"/>
      <c r="H561" s="190">
        <f>SUM(F561:G561)*D561</f>
        <v>0</v>
      </c>
      <c r="I561" s="55" t="s">
        <v>19</v>
      </c>
      <c r="J561" s="187">
        <f t="shared" si="44"/>
        <v>0</v>
      </c>
      <c r="K561" s="25">
        <f t="shared" si="45"/>
        <v>0</v>
      </c>
      <c r="M561" s="51"/>
      <c r="N561" s="51"/>
    </row>
    <row r="562" spans="1:14" s="115" customFormat="1" ht="12.75">
      <c r="A562" s="18"/>
      <c r="B562" s="42" t="s">
        <v>21</v>
      </c>
      <c r="C562" s="27" t="s">
        <v>31</v>
      </c>
      <c r="D562" s="186"/>
      <c r="E562" s="28"/>
      <c r="F562" s="20"/>
      <c r="G562" s="20"/>
      <c r="H562" s="29"/>
      <c r="I562" s="187"/>
      <c r="J562" s="187"/>
      <c r="K562" s="25"/>
      <c r="M562" s="51"/>
      <c r="N562" s="51"/>
    </row>
    <row r="563" spans="1:14" s="115" customFormat="1" ht="38.25">
      <c r="A563" s="26"/>
      <c r="B563" s="45" t="s">
        <v>22</v>
      </c>
      <c r="C563" s="35" t="s">
        <v>89</v>
      </c>
      <c r="D563" s="186">
        <v>14</v>
      </c>
      <c r="E563" s="8" t="s">
        <v>11</v>
      </c>
      <c r="F563" s="38"/>
      <c r="G563" s="38"/>
      <c r="H563" s="36">
        <f>SUM(F563,G563)*D563</f>
        <v>0</v>
      </c>
      <c r="I563" s="187">
        <f t="shared" si="44"/>
        <v>0</v>
      </c>
      <c r="J563" s="187">
        <f t="shared" si="44"/>
        <v>0</v>
      </c>
      <c r="K563" s="25">
        <f t="shared" si="45"/>
        <v>0</v>
      </c>
      <c r="M563" s="51"/>
      <c r="N563" s="51"/>
    </row>
    <row r="564" spans="1:14" s="115" customFormat="1" ht="38.25">
      <c r="A564" s="33"/>
      <c r="B564" s="45" t="s">
        <v>23</v>
      </c>
      <c r="C564" s="35" t="s">
        <v>64</v>
      </c>
      <c r="D564" s="186">
        <v>8</v>
      </c>
      <c r="E564" s="8" t="s">
        <v>11</v>
      </c>
      <c r="F564" s="38"/>
      <c r="G564" s="38"/>
      <c r="H564" s="36">
        <f>SUM(F564,G564)*D564</f>
        <v>0</v>
      </c>
      <c r="I564" s="187">
        <f t="shared" si="44"/>
        <v>0</v>
      </c>
      <c r="J564" s="187">
        <f t="shared" si="44"/>
        <v>0</v>
      </c>
      <c r="K564" s="25">
        <f t="shared" si="45"/>
        <v>0</v>
      </c>
      <c r="M564" s="51"/>
      <c r="N564" s="51"/>
    </row>
    <row r="565" spans="1:14" s="115" customFormat="1" ht="12.75">
      <c r="A565" s="60"/>
      <c r="B565" s="61" t="s">
        <v>35</v>
      </c>
      <c r="C565" s="2" t="s">
        <v>92</v>
      </c>
      <c r="D565" s="186"/>
      <c r="E565" s="28"/>
      <c r="F565" s="62"/>
      <c r="G565" s="62"/>
      <c r="H565" s="63"/>
      <c r="I565" s="187"/>
      <c r="J565" s="187"/>
      <c r="K565" s="25"/>
      <c r="M565" s="51"/>
      <c r="N565" s="51"/>
    </row>
    <row r="566" spans="1:14" s="115" customFormat="1" ht="51">
      <c r="A566" s="95"/>
      <c r="B566" s="78" t="s">
        <v>32</v>
      </c>
      <c r="C566" s="35" t="s">
        <v>93</v>
      </c>
      <c r="D566" s="186">
        <v>14</v>
      </c>
      <c r="E566" s="31" t="s">
        <v>11</v>
      </c>
      <c r="F566" s="88"/>
      <c r="G566" s="88"/>
      <c r="H566" s="65">
        <f>SUM(F566,G566)*D566</f>
        <v>0</v>
      </c>
      <c r="I566" s="187">
        <f t="shared" si="44"/>
        <v>0</v>
      </c>
      <c r="J566" s="187">
        <f t="shared" si="44"/>
        <v>0</v>
      </c>
      <c r="K566" s="25">
        <f t="shared" si="45"/>
        <v>0</v>
      </c>
      <c r="M566" s="51"/>
      <c r="N566" s="51"/>
    </row>
    <row r="567" spans="1:14" s="115" customFormat="1" ht="12.75">
      <c r="A567" s="66"/>
      <c r="B567" s="67" t="s">
        <v>37</v>
      </c>
      <c r="C567" s="68" t="s">
        <v>86</v>
      </c>
      <c r="D567" s="186"/>
      <c r="E567" s="69"/>
      <c r="F567" s="70"/>
      <c r="G567" s="10"/>
      <c r="H567" s="71"/>
      <c r="I567" s="187"/>
      <c r="J567" s="187"/>
      <c r="K567" s="25"/>
      <c r="M567" s="51"/>
      <c r="N567" s="51"/>
    </row>
    <row r="568" spans="1:14" s="115" customFormat="1" ht="25.5">
      <c r="A568" s="66"/>
      <c r="B568" s="73" t="s">
        <v>34</v>
      </c>
      <c r="C568" s="74" t="s">
        <v>74</v>
      </c>
      <c r="D568" s="186">
        <v>1</v>
      </c>
      <c r="E568" s="75" t="s">
        <v>11</v>
      </c>
      <c r="F568" s="55" t="s">
        <v>19</v>
      </c>
      <c r="G568" s="39"/>
      <c r="H568" s="65">
        <f>SUM(F568,G568)*D568</f>
        <v>0</v>
      </c>
      <c r="I568" s="55" t="s">
        <v>19</v>
      </c>
      <c r="J568" s="187">
        <f t="shared" si="44"/>
        <v>0</v>
      </c>
      <c r="K568" s="25">
        <f t="shared" si="45"/>
        <v>0</v>
      </c>
      <c r="M568" s="51"/>
      <c r="N568" s="51"/>
    </row>
    <row r="569" spans="1:14" s="115" customFormat="1" ht="12.75">
      <c r="A569" s="95"/>
      <c r="B569" s="73" t="s">
        <v>66</v>
      </c>
      <c r="C569" s="74" t="s">
        <v>96</v>
      </c>
      <c r="D569" s="186">
        <v>3</v>
      </c>
      <c r="E569" s="31" t="s">
        <v>11</v>
      </c>
      <c r="F569" s="38"/>
      <c r="G569" s="38"/>
      <c r="H569" s="65">
        <f>SUM(F569,G569)*D569</f>
        <v>0</v>
      </c>
      <c r="I569" s="187">
        <f t="shared" si="44"/>
        <v>0</v>
      </c>
      <c r="J569" s="187">
        <f t="shared" si="44"/>
        <v>0</v>
      </c>
      <c r="K569" s="25">
        <f t="shared" si="45"/>
        <v>0</v>
      </c>
      <c r="M569" s="51"/>
      <c r="N569" s="51"/>
    </row>
    <row r="570" spans="1:14" s="115" customFormat="1" ht="12.75">
      <c r="A570" s="26"/>
      <c r="B570" s="42" t="s">
        <v>187</v>
      </c>
      <c r="C570" s="27" t="s">
        <v>26</v>
      </c>
      <c r="D570" s="186"/>
      <c r="E570" s="28"/>
      <c r="F570" s="20"/>
      <c r="G570" s="20"/>
      <c r="H570" s="29"/>
      <c r="I570" s="187"/>
      <c r="J570" s="187"/>
      <c r="K570" s="25"/>
      <c r="M570" s="51"/>
      <c r="N570" s="51"/>
    </row>
    <row r="571" spans="1:14" s="115" customFormat="1" ht="12.75">
      <c r="A571" s="26"/>
      <c r="B571" s="44" t="s">
        <v>69</v>
      </c>
      <c r="C571" s="30" t="s">
        <v>27</v>
      </c>
      <c r="D571" s="186">
        <v>20</v>
      </c>
      <c r="E571" s="31" t="s">
        <v>8</v>
      </c>
      <c r="F571" s="39"/>
      <c r="G571" s="39"/>
      <c r="H571" s="32">
        <f>SUM(F571,G571)*D571</f>
        <v>0</v>
      </c>
      <c r="I571" s="187">
        <f t="shared" si="44"/>
        <v>0</v>
      </c>
      <c r="J571" s="187">
        <f t="shared" si="44"/>
        <v>0</v>
      </c>
      <c r="K571" s="25">
        <f t="shared" si="45"/>
        <v>0</v>
      </c>
      <c r="M571" s="51"/>
      <c r="N571" s="51"/>
    </row>
    <row r="572" spans="1:14" s="115" customFormat="1" ht="12.75">
      <c r="A572" s="26"/>
      <c r="B572" s="44" t="s">
        <v>70</v>
      </c>
      <c r="C572" s="30" t="s">
        <v>28</v>
      </c>
      <c r="D572" s="186">
        <v>20</v>
      </c>
      <c r="E572" s="31" t="s">
        <v>8</v>
      </c>
      <c r="F572" s="39"/>
      <c r="G572" s="39"/>
      <c r="H572" s="32">
        <f>SUM(F572,G572)*D572</f>
        <v>0</v>
      </c>
      <c r="I572" s="187">
        <f t="shared" si="44"/>
        <v>0</v>
      </c>
      <c r="J572" s="187">
        <f t="shared" si="44"/>
        <v>0</v>
      </c>
      <c r="K572" s="25">
        <f t="shared" si="45"/>
        <v>0</v>
      </c>
      <c r="M572" s="51"/>
      <c r="N572" s="51"/>
    </row>
    <row r="573" spans="1:14" s="115" customFormat="1" ht="12.75">
      <c r="A573" s="26"/>
      <c r="B573" s="61" t="s">
        <v>188</v>
      </c>
      <c r="C573" s="27" t="s">
        <v>114</v>
      </c>
      <c r="D573" s="186"/>
      <c r="E573" s="28"/>
      <c r="F573" s="20"/>
      <c r="G573" s="20"/>
      <c r="H573" s="29"/>
      <c r="I573" s="187"/>
      <c r="J573" s="187"/>
      <c r="K573" s="25"/>
      <c r="M573" s="51"/>
      <c r="N573" s="51"/>
    </row>
    <row r="574" spans="1:14" s="115" customFormat="1" ht="12.75">
      <c r="A574" s="192"/>
      <c r="B574" s="193" t="s">
        <v>179</v>
      </c>
      <c r="C574" s="1" t="s">
        <v>44</v>
      </c>
      <c r="D574" s="186"/>
      <c r="E574" s="49"/>
      <c r="F574" s="84"/>
      <c r="G574" s="84"/>
      <c r="H574" s="85"/>
      <c r="I574" s="187"/>
      <c r="J574" s="187"/>
      <c r="K574" s="25"/>
      <c r="M574" s="51"/>
      <c r="N574" s="51"/>
    </row>
    <row r="575" spans="1:14" s="115" customFormat="1" ht="12.75">
      <c r="A575" s="192"/>
      <c r="B575" s="23" t="s">
        <v>192</v>
      </c>
      <c r="C575" s="54" t="s">
        <v>46</v>
      </c>
      <c r="D575" s="186">
        <v>1</v>
      </c>
      <c r="E575" s="24" t="s">
        <v>11</v>
      </c>
      <c r="F575" s="55" t="s">
        <v>19</v>
      </c>
      <c r="G575" s="238"/>
      <c r="H575" s="25">
        <f>SUM(F575,G575)*D575</f>
        <v>0</v>
      </c>
      <c r="I575" s="55" t="s">
        <v>19</v>
      </c>
      <c r="J575" s="187">
        <f t="shared" si="44"/>
        <v>0</v>
      </c>
      <c r="K575" s="25">
        <f t="shared" si="45"/>
        <v>0</v>
      </c>
      <c r="M575" s="51"/>
      <c r="N575" s="51"/>
    </row>
    <row r="576" spans="1:14" s="115" customFormat="1" ht="12.75">
      <c r="A576" s="192"/>
      <c r="B576" s="23" t="s">
        <v>193</v>
      </c>
      <c r="C576" s="54" t="s">
        <v>164</v>
      </c>
      <c r="D576" s="186">
        <v>1</v>
      </c>
      <c r="E576" s="24" t="s">
        <v>11</v>
      </c>
      <c r="F576" s="55" t="s">
        <v>19</v>
      </c>
      <c r="G576" s="238"/>
      <c r="H576" s="25">
        <f>SUM(F576,G576)*D576</f>
        <v>0</v>
      </c>
      <c r="I576" s="55" t="s">
        <v>19</v>
      </c>
      <c r="J576" s="187">
        <f t="shared" si="44"/>
        <v>0</v>
      </c>
      <c r="K576" s="25">
        <f t="shared" si="45"/>
        <v>0</v>
      </c>
      <c r="M576" s="51"/>
      <c r="N576" s="51"/>
    </row>
    <row r="577" spans="1:14" s="115" customFormat="1" ht="12.75">
      <c r="A577" s="192"/>
      <c r="B577" s="23" t="s">
        <v>194</v>
      </c>
      <c r="C577" s="54" t="s">
        <v>47</v>
      </c>
      <c r="D577" s="186">
        <v>1</v>
      </c>
      <c r="E577" s="24" t="s">
        <v>11</v>
      </c>
      <c r="F577" s="55" t="s">
        <v>19</v>
      </c>
      <c r="G577" s="238"/>
      <c r="H577" s="25">
        <f>SUM(F577,G577)*D577</f>
        <v>0</v>
      </c>
      <c r="I577" s="55" t="s">
        <v>19</v>
      </c>
      <c r="J577" s="187">
        <f t="shared" si="44"/>
        <v>0</v>
      </c>
      <c r="K577" s="25">
        <f t="shared" si="45"/>
        <v>0</v>
      </c>
      <c r="M577" s="51"/>
      <c r="N577" s="51"/>
    </row>
    <row r="578" spans="1:14" s="115" customFormat="1" ht="25.5">
      <c r="A578" s="192"/>
      <c r="B578" s="23" t="s">
        <v>195</v>
      </c>
      <c r="C578" s="194" t="s">
        <v>49</v>
      </c>
      <c r="D578" s="186">
        <v>12</v>
      </c>
      <c r="E578" s="8" t="s">
        <v>20</v>
      </c>
      <c r="F578" s="239"/>
      <c r="G578" s="239"/>
      <c r="H578" s="195">
        <f>SUM(F578:G578)*D578</f>
        <v>0</v>
      </c>
      <c r="I578" s="187">
        <f t="shared" si="44"/>
        <v>0</v>
      </c>
      <c r="J578" s="187">
        <f t="shared" si="44"/>
        <v>0</v>
      </c>
      <c r="K578" s="25">
        <f t="shared" si="45"/>
        <v>0</v>
      </c>
      <c r="M578" s="51"/>
      <c r="N578" s="51"/>
    </row>
    <row r="579" spans="1:14" s="115" customFormat="1" ht="12.75">
      <c r="A579" s="192"/>
      <c r="B579" s="23" t="s">
        <v>196</v>
      </c>
      <c r="C579" s="194" t="s">
        <v>48</v>
      </c>
      <c r="D579" s="186">
        <v>1</v>
      </c>
      <c r="E579" s="212" t="s">
        <v>11</v>
      </c>
      <c r="F579" s="239"/>
      <c r="G579" s="239"/>
      <c r="H579" s="195">
        <f>SUM(F579:G579)*D579</f>
        <v>0</v>
      </c>
      <c r="I579" s="187">
        <f t="shared" si="44"/>
        <v>0</v>
      </c>
      <c r="J579" s="187">
        <f t="shared" si="44"/>
        <v>0</v>
      </c>
      <c r="K579" s="25">
        <f t="shared" si="45"/>
        <v>0</v>
      </c>
      <c r="M579" s="51"/>
      <c r="N579" s="51"/>
    </row>
    <row r="580" spans="1:14" s="115" customFormat="1" ht="12.75">
      <c r="A580" s="192"/>
      <c r="B580" s="23" t="s">
        <v>197</v>
      </c>
      <c r="C580" s="194" t="s">
        <v>165</v>
      </c>
      <c r="D580" s="186">
        <v>1</v>
      </c>
      <c r="E580" s="212" t="s">
        <v>11</v>
      </c>
      <c r="F580" s="239"/>
      <c r="G580" s="239"/>
      <c r="H580" s="195">
        <f>SUM(F580:G580)*D580</f>
        <v>0</v>
      </c>
      <c r="I580" s="187">
        <f t="shared" si="44"/>
        <v>0</v>
      </c>
      <c r="J580" s="187">
        <f t="shared" si="44"/>
        <v>0</v>
      </c>
      <c r="K580" s="25">
        <f t="shared" si="45"/>
        <v>0</v>
      </c>
      <c r="M580" s="51"/>
      <c r="N580" s="51"/>
    </row>
    <row r="581" spans="1:14" s="115" customFormat="1" ht="38.25">
      <c r="A581" s="192"/>
      <c r="B581" s="23" t="s">
        <v>198</v>
      </c>
      <c r="C581" s="35" t="s">
        <v>166</v>
      </c>
      <c r="D581" s="186">
        <v>6</v>
      </c>
      <c r="E581" s="212" t="s">
        <v>11</v>
      </c>
      <c r="F581" s="239"/>
      <c r="G581" s="239"/>
      <c r="H581" s="195">
        <f>SUM(F581:G581)*D581</f>
        <v>0</v>
      </c>
      <c r="I581" s="187">
        <f t="shared" si="44"/>
        <v>0</v>
      </c>
      <c r="J581" s="187">
        <f t="shared" si="44"/>
        <v>0</v>
      </c>
      <c r="K581" s="25">
        <f t="shared" si="45"/>
        <v>0</v>
      </c>
      <c r="M581" s="51"/>
      <c r="N581" s="51"/>
    </row>
    <row r="582" spans="1:14" s="115" customFormat="1" ht="12.75">
      <c r="A582" s="192"/>
      <c r="B582" s="23" t="s">
        <v>199</v>
      </c>
      <c r="C582" s="23" t="s">
        <v>167</v>
      </c>
      <c r="D582" s="186">
        <v>150</v>
      </c>
      <c r="E582" s="24" t="s">
        <v>20</v>
      </c>
      <c r="F582" s="37"/>
      <c r="G582" s="37"/>
      <c r="H582" s="25">
        <f>SUM(F582,G582)*D582</f>
        <v>0</v>
      </c>
      <c r="I582" s="187">
        <f t="shared" si="44"/>
        <v>0</v>
      </c>
      <c r="J582" s="187">
        <f t="shared" si="44"/>
        <v>0</v>
      </c>
      <c r="K582" s="25">
        <f t="shared" si="45"/>
        <v>0</v>
      </c>
      <c r="M582" s="51"/>
      <c r="N582" s="51"/>
    </row>
    <row r="583" spans="1:14" s="115" customFormat="1" ht="12.75">
      <c r="A583" s="192"/>
      <c r="B583" s="23" t="s">
        <v>200</v>
      </c>
      <c r="C583" s="23" t="s">
        <v>50</v>
      </c>
      <c r="D583" s="186">
        <v>40</v>
      </c>
      <c r="E583" s="24" t="s">
        <v>20</v>
      </c>
      <c r="F583" s="37"/>
      <c r="G583" s="37"/>
      <c r="H583" s="25">
        <f>SUM(F583,G583)*D583</f>
        <v>0</v>
      </c>
      <c r="I583" s="187">
        <f t="shared" si="44"/>
        <v>0</v>
      </c>
      <c r="J583" s="187">
        <f t="shared" si="44"/>
        <v>0</v>
      </c>
      <c r="K583" s="25">
        <f t="shared" si="45"/>
        <v>0</v>
      </c>
      <c r="M583" s="51"/>
      <c r="N583" s="51"/>
    </row>
    <row r="584" spans="1:14" s="115" customFormat="1" ht="12.75">
      <c r="A584" s="192"/>
      <c r="B584" s="23" t="s">
        <v>201</v>
      </c>
      <c r="C584" s="23" t="s">
        <v>39</v>
      </c>
      <c r="D584" s="186">
        <v>18</v>
      </c>
      <c r="E584" s="24" t="s">
        <v>11</v>
      </c>
      <c r="F584" s="37"/>
      <c r="G584" s="37"/>
      <c r="H584" s="25">
        <f>SUM(F584,G584)*D584</f>
        <v>0</v>
      </c>
      <c r="I584" s="187">
        <f t="shared" si="44"/>
        <v>0</v>
      </c>
      <c r="J584" s="187">
        <f t="shared" si="44"/>
        <v>0</v>
      </c>
      <c r="K584" s="25">
        <f t="shared" si="45"/>
        <v>0</v>
      </c>
      <c r="M584" s="51"/>
      <c r="N584" s="51"/>
    </row>
    <row r="585" spans="1:14" s="115" customFormat="1" ht="12.75">
      <c r="A585" s="192"/>
      <c r="B585" s="23" t="s">
        <v>202</v>
      </c>
      <c r="C585" s="23" t="s">
        <v>51</v>
      </c>
      <c r="D585" s="186">
        <v>2</v>
      </c>
      <c r="E585" s="24" t="s">
        <v>11</v>
      </c>
      <c r="F585" s="37"/>
      <c r="G585" s="37"/>
      <c r="H585" s="25">
        <f>SUM(F585,G585)*D585</f>
        <v>0</v>
      </c>
      <c r="I585" s="187">
        <f t="shared" si="44"/>
        <v>0</v>
      </c>
      <c r="J585" s="187">
        <f t="shared" si="44"/>
        <v>0</v>
      </c>
      <c r="K585" s="25">
        <f t="shared" si="45"/>
        <v>0</v>
      </c>
      <c r="M585" s="51"/>
      <c r="N585" s="51"/>
    </row>
    <row r="586" spans="1:14" s="115" customFormat="1" ht="12.75">
      <c r="A586" s="192"/>
      <c r="B586" s="23" t="s">
        <v>203</v>
      </c>
      <c r="C586" s="23" t="s">
        <v>168</v>
      </c>
      <c r="D586" s="186">
        <v>1</v>
      </c>
      <c r="E586" s="24" t="s">
        <v>11</v>
      </c>
      <c r="F586" s="37"/>
      <c r="G586" s="37"/>
      <c r="H586" s="25">
        <f>SUM(F586,G586)*D586</f>
        <v>0</v>
      </c>
      <c r="I586" s="187">
        <f t="shared" si="44"/>
        <v>0</v>
      </c>
      <c r="J586" s="187">
        <f t="shared" si="44"/>
        <v>0</v>
      </c>
      <c r="K586" s="25">
        <f t="shared" si="45"/>
        <v>0</v>
      </c>
      <c r="M586" s="51"/>
      <c r="N586" s="51"/>
    </row>
    <row r="587" spans="1:14" s="115" customFormat="1" ht="25.5">
      <c r="A587" s="205"/>
      <c r="B587" s="23" t="s">
        <v>230</v>
      </c>
      <c r="C587" s="206" t="s">
        <v>158</v>
      </c>
      <c r="D587" s="186">
        <v>5</v>
      </c>
      <c r="E587" s="212" t="s">
        <v>11</v>
      </c>
      <c r="F587" s="88"/>
      <c r="G587" s="88"/>
      <c r="H587" s="90">
        <f>SUM(F587:G587)*D587</f>
        <v>0</v>
      </c>
      <c r="I587" s="187">
        <f t="shared" si="44"/>
        <v>0</v>
      </c>
      <c r="J587" s="187">
        <f t="shared" si="44"/>
        <v>0</v>
      </c>
      <c r="K587" s="25">
        <f t="shared" si="45"/>
        <v>0</v>
      </c>
      <c r="M587" s="51"/>
      <c r="N587" s="51"/>
    </row>
    <row r="588" spans="1:14" s="115" customFormat="1" ht="12.75">
      <c r="A588" s="192"/>
      <c r="B588" s="204" t="s">
        <v>180</v>
      </c>
      <c r="C588" s="1" t="s">
        <v>174</v>
      </c>
      <c r="D588" s="186"/>
      <c r="E588" s="24"/>
      <c r="F588" s="187"/>
      <c r="G588" s="187"/>
      <c r="H588" s="25"/>
      <c r="I588" s="187"/>
      <c r="J588" s="187"/>
      <c r="K588" s="25"/>
      <c r="M588" s="51"/>
      <c r="N588" s="51"/>
    </row>
    <row r="589" spans="1:14" s="115" customFormat="1" ht="12.75">
      <c r="A589" s="192"/>
      <c r="B589" s="23" t="s">
        <v>204</v>
      </c>
      <c r="C589" s="23" t="s">
        <v>169</v>
      </c>
      <c r="D589" s="186">
        <v>40</v>
      </c>
      <c r="E589" s="24" t="s">
        <v>20</v>
      </c>
      <c r="F589" s="37"/>
      <c r="G589" s="37"/>
      <c r="H589" s="25">
        <f aca="true" t="shared" si="46" ref="H589:H595">SUM(F589,G589)*D589</f>
        <v>0</v>
      </c>
      <c r="I589" s="187">
        <f t="shared" si="44"/>
        <v>0</v>
      </c>
      <c r="J589" s="187">
        <f t="shared" si="44"/>
        <v>0</v>
      </c>
      <c r="K589" s="25">
        <f t="shared" si="45"/>
        <v>0</v>
      </c>
      <c r="M589" s="51"/>
      <c r="N589" s="51"/>
    </row>
    <row r="590" spans="1:14" s="115" customFormat="1" ht="12.75">
      <c r="A590" s="192"/>
      <c r="B590" s="23" t="s">
        <v>205</v>
      </c>
      <c r="C590" s="23" t="s">
        <v>39</v>
      </c>
      <c r="D590" s="186">
        <v>18</v>
      </c>
      <c r="E590" s="24" t="s">
        <v>11</v>
      </c>
      <c r="F590" s="37"/>
      <c r="G590" s="37"/>
      <c r="H590" s="25">
        <f t="shared" si="46"/>
        <v>0</v>
      </c>
      <c r="I590" s="187">
        <f t="shared" si="44"/>
        <v>0</v>
      </c>
      <c r="J590" s="187">
        <f t="shared" si="44"/>
        <v>0</v>
      </c>
      <c r="K590" s="25">
        <f t="shared" si="45"/>
        <v>0</v>
      </c>
      <c r="M590" s="51"/>
      <c r="N590" s="51"/>
    </row>
    <row r="591" spans="1:14" s="115" customFormat="1" ht="25.5">
      <c r="A591" s="192"/>
      <c r="B591" s="23" t="s">
        <v>206</v>
      </c>
      <c r="C591" s="23" t="s">
        <v>170</v>
      </c>
      <c r="D591" s="186">
        <v>4</v>
      </c>
      <c r="E591" s="24" t="s">
        <v>11</v>
      </c>
      <c r="F591" s="37"/>
      <c r="G591" s="37"/>
      <c r="H591" s="25">
        <f t="shared" si="46"/>
        <v>0</v>
      </c>
      <c r="I591" s="187">
        <f t="shared" si="44"/>
        <v>0</v>
      </c>
      <c r="J591" s="187">
        <f t="shared" si="44"/>
        <v>0</v>
      </c>
      <c r="K591" s="25">
        <f t="shared" si="45"/>
        <v>0</v>
      </c>
      <c r="M591" s="51"/>
      <c r="N591" s="51"/>
    </row>
    <row r="592" spans="1:14" s="115" customFormat="1" ht="13.5" customHeight="1">
      <c r="A592" s="192"/>
      <c r="B592" s="23" t="s">
        <v>207</v>
      </c>
      <c r="C592" s="23" t="s">
        <v>171</v>
      </c>
      <c r="D592" s="186">
        <v>4</v>
      </c>
      <c r="E592" s="24" t="s">
        <v>11</v>
      </c>
      <c r="F592" s="37"/>
      <c r="G592" s="37"/>
      <c r="H592" s="25">
        <f t="shared" si="46"/>
        <v>0</v>
      </c>
      <c r="I592" s="187">
        <f t="shared" si="44"/>
        <v>0</v>
      </c>
      <c r="J592" s="187">
        <f t="shared" si="44"/>
        <v>0</v>
      </c>
      <c r="K592" s="25">
        <f t="shared" si="45"/>
        <v>0</v>
      </c>
      <c r="M592" s="51"/>
      <c r="N592" s="51"/>
    </row>
    <row r="593" spans="1:14" s="115" customFormat="1" ht="12.75">
      <c r="A593" s="192"/>
      <c r="B593" s="23" t="s">
        <v>208</v>
      </c>
      <c r="C593" s="23" t="s">
        <v>52</v>
      </c>
      <c r="D593" s="186">
        <v>80</v>
      </c>
      <c r="E593" s="24" t="s">
        <v>20</v>
      </c>
      <c r="F593" s="37"/>
      <c r="G593" s="37"/>
      <c r="H593" s="25">
        <f t="shared" si="46"/>
        <v>0</v>
      </c>
      <c r="I593" s="187">
        <f t="shared" si="44"/>
        <v>0</v>
      </c>
      <c r="J593" s="187">
        <f t="shared" si="44"/>
        <v>0</v>
      </c>
      <c r="K593" s="25">
        <f t="shared" si="45"/>
        <v>0</v>
      </c>
      <c r="M593" s="51"/>
      <c r="N593" s="51"/>
    </row>
    <row r="594" spans="1:14" s="115" customFormat="1" ht="12.75">
      <c r="A594" s="192"/>
      <c r="B594" s="23" t="s">
        <v>209</v>
      </c>
      <c r="C594" s="23" t="s">
        <v>172</v>
      </c>
      <c r="D594" s="186">
        <v>2</v>
      </c>
      <c r="E594" s="212" t="s">
        <v>11</v>
      </c>
      <c r="F594" s="37"/>
      <c r="G594" s="37"/>
      <c r="H594" s="25">
        <f t="shared" si="46"/>
        <v>0</v>
      </c>
      <c r="I594" s="187">
        <f t="shared" si="44"/>
        <v>0</v>
      </c>
      <c r="J594" s="187">
        <f t="shared" si="44"/>
        <v>0</v>
      </c>
      <c r="K594" s="25">
        <f t="shared" si="45"/>
        <v>0</v>
      </c>
      <c r="M594" s="51"/>
      <c r="N594" s="51"/>
    </row>
    <row r="595" spans="1:14" s="115" customFormat="1" ht="12.75">
      <c r="A595" s="196"/>
      <c r="B595" s="23" t="s">
        <v>210</v>
      </c>
      <c r="C595" s="23" t="s">
        <v>173</v>
      </c>
      <c r="D595" s="186">
        <v>2</v>
      </c>
      <c r="E595" s="212" t="s">
        <v>11</v>
      </c>
      <c r="F595" s="37"/>
      <c r="G595" s="37"/>
      <c r="H595" s="25">
        <f t="shared" si="46"/>
        <v>0</v>
      </c>
      <c r="I595" s="187">
        <f t="shared" si="44"/>
        <v>0</v>
      </c>
      <c r="J595" s="187">
        <f t="shared" si="44"/>
        <v>0</v>
      </c>
      <c r="K595" s="25">
        <f t="shared" si="45"/>
        <v>0</v>
      </c>
      <c r="M595" s="51"/>
      <c r="N595" s="51"/>
    </row>
    <row r="596" spans="1:14" s="115" customFormat="1" ht="12.75">
      <c r="A596" s="137" t="s">
        <v>340</v>
      </c>
      <c r="B596" s="138"/>
      <c r="C596" s="138"/>
      <c r="D596" s="138"/>
      <c r="E596" s="139"/>
      <c r="F596" s="106">
        <f>SUMPRODUCT(D555:D595,F555:F595)</f>
        <v>0</v>
      </c>
      <c r="G596" s="106">
        <f>SUMPRODUCT(D555:D595,G555:G595)</f>
        <v>0</v>
      </c>
      <c r="H596" s="107">
        <f>SUM(H555:H595)</f>
        <v>0</v>
      </c>
      <c r="I596" s="106">
        <f>SUMPRODUCT(D555:D595,I555:I595)</f>
        <v>0</v>
      </c>
      <c r="J596" s="106">
        <f>SUMPRODUCT(D555:D595,J555:J595)</f>
        <v>0</v>
      </c>
      <c r="K596" s="107">
        <f>SUM(K555:K595)</f>
        <v>0</v>
      </c>
      <c r="M596" s="51"/>
      <c r="N596" s="51"/>
    </row>
    <row r="597" spans="1:14" s="115" customFormat="1" ht="15" customHeight="1">
      <c r="A597" s="143" t="s">
        <v>307</v>
      </c>
      <c r="B597" s="143"/>
      <c r="C597" s="143"/>
      <c r="D597" s="143"/>
      <c r="E597" s="143"/>
      <c r="F597" s="114">
        <f aca="true" t="shared" si="47" ref="F597:K597">SUM(F410+F458+F507+F552+F596)</f>
        <v>0</v>
      </c>
      <c r="G597" s="114">
        <f>SUM(G410+G458+G507+G552+G596)</f>
        <v>0</v>
      </c>
      <c r="H597" s="114">
        <f>SUM(H410+H458+H507+H552+H596)</f>
        <v>0</v>
      </c>
      <c r="I597" s="114">
        <f t="shared" si="47"/>
        <v>0</v>
      </c>
      <c r="J597" s="114">
        <f t="shared" si="47"/>
        <v>0</v>
      </c>
      <c r="K597" s="114">
        <f t="shared" si="47"/>
        <v>0</v>
      </c>
      <c r="M597" s="51"/>
      <c r="N597" s="51"/>
    </row>
    <row r="598" spans="1:14" s="115" customFormat="1" ht="15.75" customHeight="1">
      <c r="A598" s="144" t="s">
        <v>329</v>
      </c>
      <c r="B598" s="144"/>
      <c r="C598" s="144"/>
      <c r="D598" s="144"/>
      <c r="E598" s="144"/>
      <c r="F598" s="105">
        <f>SUM(F597,F357,F116)</f>
        <v>0</v>
      </c>
      <c r="G598" s="105">
        <f>SUM(G597,G357,G116)</f>
        <v>0</v>
      </c>
      <c r="H598" s="105">
        <f>SUM(H597,H357,H116)</f>
        <v>0</v>
      </c>
      <c r="I598" s="105">
        <f>SUM(I597,I357,I116)</f>
        <v>0</v>
      </c>
      <c r="J598" s="105">
        <f>SUM(J597,J357,J116)</f>
        <v>0</v>
      </c>
      <c r="K598" s="105">
        <f>SUM(K597+K357+K116)</f>
        <v>0</v>
      </c>
      <c r="M598" s="51"/>
      <c r="N598" s="51"/>
    </row>
    <row r="599" spans="1:14" s="115" customFormat="1" ht="12.75">
      <c r="A599" s="4"/>
      <c r="B599" s="4"/>
      <c r="C599" s="4"/>
      <c r="D599" s="120"/>
      <c r="E599" s="4"/>
      <c r="F599" s="121"/>
      <c r="G599" s="121"/>
      <c r="H599" s="4"/>
      <c r="M599" s="51"/>
      <c r="N599" s="51"/>
    </row>
    <row r="600" spans="4:14" s="115" customFormat="1" ht="12.75">
      <c r="D600" s="122"/>
      <c r="F600" s="123"/>
      <c r="G600" s="123"/>
      <c r="M600" s="51"/>
      <c r="N600" s="51"/>
    </row>
    <row r="601" spans="1:14" s="115" customFormat="1" ht="12.75">
      <c r="A601" s="4"/>
      <c r="D601" s="122"/>
      <c r="F601" s="123"/>
      <c r="G601" s="123"/>
      <c r="M601" s="51"/>
      <c r="N601" s="51"/>
    </row>
    <row r="602" spans="4:14" s="115" customFormat="1" ht="12.75">
      <c r="D602" s="122"/>
      <c r="F602" s="123"/>
      <c r="G602" s="123"/>
      <c r="M602" s="51"/>
      <c r="N602" s="51"/>
    </row>
    <row r="603" spans="4:14" s="115" customFormat="1" ht="12.75">
      <c r="D603" s="122"/>
      <c r="F603" s="123"/>
      <c r="G603" s="123"/>
      <c r="M603" s="51"/>
      <c r="N603" s="51"/>
    </row>
    <row r="604" spans="4:14" s="115" customFormat="1" ht="12.75">
      <c r="D604" s="122"/>
      <c r="F604" s="123"/>
      <c r="G604" s="123"/>
      <c r="M604" s="51"/>
      <c r="N604" s="51"/>
    </row>
    <row r="605" spans="4:14" s="115" customFormat="1" ht="12.75">
      <c r="D605" s="122"/>
      <c r="F605" s="123"/>
      <c r="G605" s="123"/>
      <c r="M605" s="51"/>
      <c r="N605" s="51"/>
    </row>
    <row r="606" spans="4:14" s="115" customFormat="1" ht="12.75">
      <c r="D606" s="122"/>
      <c r="F606" s="123"/>
      <c r="G606" s="123"/>
      <c r="M606" s="51"/>
      <c r="N606" s="51"/>
    </row>
    <row r="607" spans="4:14" s="115" customFormat="1" ht="12.75">
      <c r="D607" s="122"/>
      <c r="F607" s="123"/>
      <c r="G607" s="123"/>
      <c r="M607" s="51"/>
      <c r="N607" s="51"/>
    </row>
    <row r="608" spans="4:14" s="115" customFormat="1" ht="12.75">
      <c r="D608" s="122"/>
      <c r="F608" s="123"/>
      <c r="G608" s="123"/>
      <c r="M608" s="51"/>
      <c r="N608" s="51"/>
    </row>
    <row r="609" spans="4:14" s="115" customFormat="1" ht="12.75">
      <c r="D609" s="122"/>
      <c r="F609" s="123"/>
      <c r="G609" s="123"/>
      <c r="M609" s="51"/>
      <c r="N609" s="51"/>
    </row>
    <row r="610" spans="4:14" s="115" customFormat="1" ht="12.75">
      <c r="D610" s="122"/>
      <c r="F610" s="123"/>
      <c r="G610" s="123"/>
      <c r="M610" s="51"/>
      <c r="N610" s="51"/>
    </row>
    <row r="611" spans="4:14" s="115" customFormat="1" ht="12.75">
      <c r="D611" s="122"/>
      <c r="F611" s="123"/>
      <c r="G611" s="123"/>
      <c r="M611" s="51"/>
      <c r="N611" s="51"/>
    </row>
    <row r="612" spans="4:14" s="115" customFormat="1" ht="12.75">
      <c r="D612" s="122"/>
      <c r="F612" s="123"/>
      <c r="G612" s="123"/>
      <c r="M612" s="51"/>
      <c r="N612" s="51"/>
    </row>
    <row r="613" spans="4:14" s="115" customFormat="1" ht="12.75">
      <c r="D613" s="122"/>
      <c r="F613" s="123"/>
      <c r="G613" s="123"/>
      <c r="M613" s="51"/>
      <c r="N613" s="51"/>
    </row>
    <row r="614" spans="4:14" s="115" customFormat="1" ht="12.75">
      <c r="D614" s="122"/>
      <c r="F614" s="123"/>
      <c r="G614" s="123"/>
      <c r="M614" s="51"/>
      <c r="N614" s="51"/>
    </row>
    <row r="615" spans="4:14" s="115" customFormat="1" ht="12.75">
      <c r="D615" s="122"/>
      <c r="F615" s="123"/>
      <c r="G615" s="123"/>
      <c r="M615" s="51"/>
      <c r="N615" s="51"/>
    </row>
    <row r="616" spans="4:14" s="115" customFormat="1" ht="12.75">
      <c r="D616" s="122"/>
      <c r="F616" s="123"/>
      <c r="G616" s="123"/>
      <c r="M616" s="51"/>
      <c r="N616" s="51"/>
    </row>
    <row r="617" spans="4:14" s="115" customFormat="1" ht="12.75">
      <c r="D617" s="122"/>
      <c r="F617" s="123"/>
      <c r="G617" s="123"/>
      <c r="M617" s="51"/>
      <c r="N617" s="51"/>
    </row>
    <row r="618" spans="4:14" s="115" customFormat="1" ht="12.75">
      <c r="D618" s="122"/>
      <c r="F618" s="123"/>
      <c r="G618" s="123"/>
      <c r="M618" s="51"/>
      <c r="N618" s="51"/>
    </row>
    <row r="619" spans="4:14" s="115" customFormat="1" ht="12.75">
      <c r="D619" s="122"/>
      <c r="F619" s="123"/>
      <c r="G619" s="123"/>
      <c r="M619" s="51"/>
      <c r="N619" s="51"/>
    </row>
    <row r="620" spans="4:14" s="115" customFormat="1" ht="12.75">
      <c r="D620" s="122"/>
      <c r="F620" s="123"/>
      <c r="G620" s="123"/>
      <c r="M620" s="51"/>
      <c r="N620" s="51"/>
    </row>
    <row r="621" spans="4:14" s="115" customFormat="1" ht="12.75">
      <c r="D621" s="122"/>
      <c r="F621" s="123"/>
      <c r="G621" s="123"/>
      <c r="M621" s="51"/>
      <c r="N621" s="51"/>
    </row>
    <row r="622" spans="4:14" s="115" customFormat="1" ht="12.75">
      <c r="D622" s="122"/>
      <c r="F622" s="123"/>
      <c r="G622" s="123"/>
      <c r="M622" s="51"/>
      <c r="N622" s="51"/>
    </row>
    <row r="623" spans="4:14" s="115" customFormat="1" ht="12.75">
      <c r="D623" s="122"/>
      <c r="F623" s="123"/>
      <c r="G623" s="123"/>
      <c r="M623" s="51"/>
      <c r="N623" s="51"/>
    </row>
    <row r="624" spans="4:14" s="115" customFormat="1" ht="12.75">
      <c r="D624" s="122"/>
      <c r="F624" s="123"/>
      <c r="G624" s="123"/>
      <c r="M624" s="51"/>
      <c r="N624" s="51"/>
    </row>
    <row r="625" spans="4:14" s="115" customFormat="1" ht="12.75">
      <c r="D625" s="122"/>
      <c r="F625" s="123"/>
      <c r="G625" s="123"/>
      <c r="M625" s="51"/>
      <c r="N625" s="51"/>
    </row>
    <row r="626" spans="4:14" s="115" customFormat="1" ht="12.75">
      <c r="D626" s="122"/>
      <c r="F626" s="123"/>
      <c r="G626" s="123"/>
      <c r="M626" s="51"/>
      <c r="N626" s="51"/>
    </row>
    <row r="627" spans="4:14" s="115" customFormat="1" ht="12.75">
      <c r="D627" s="122"/>
      <c r="F627" s="123"/>
      <c r="G627" s="123"/>
      <c r="M627" s="51"/>
      <c r="N627" s="51"/>
    </row>
    <row r="628" spans="4:14" s="115" customFormat="1" ht="12.75">
      <c r="D628" s="122"/>
      <c r="F628" s="123"/>
      <c r="G628" s="123"/>
      <c r="M628" s="51"/>
      <c r="N628" s="51"/>
    </row>
    <row r="629" spans="4:14" s="115" customFormat="1" ht="12.75">
      <c r="D629" s="122"/>
      <c r="F629" s="123"/>
      <c r="G629" s="123"/>
      <c r="M629" s="51"/>
      <c r="N629" s="51"/>
    </row>
    <row r="630" spans="4:14" s="115" customFormat="1" ht="12.75">
      <c r="D630" s="122"/>
      <c r="F630" s="123"/>
      <c r="G630" s="123"/>
      <c r="M630" s="51"/>
      <c r="N630" s="51"/>
    </row>
    <row r="631" spans="4:14" s="115" customFormat="1" ht="12.75">
      <c r="D631" s="122"/>
      <c r="F631" s="123"/>
      <c r="G631" s="123"/>
      <c r="M631" s="51"/>
      <c r="N631" s="51"/>
    </row>
    <row r="632" spans="4:14" s="115" customFormat="1" ht="12.75">
      <c r="D632" s="122"/>
      <c r="F632" s="123"/>
      <c r="G632" s="123"/>
      <c r="M632" s="51"/>
      <c r="N632" s="51"/>
    </row>
    <row r="633" spans="4:14" s="115" customFormat="1" ht="12.75">
      <c r="D633" s="122"/>
      <c r="F633" s="123"/>
      <c r="G633" s="123"/>
      <c r="M633" s="51"/>
      <c r="N633" s="51"/>
    </row>
    <row r="634" spans="4:14" s="115" customFormat="1" ht="12.75">
      <c r="D634" s="122"/>
      <c r="F634" s="123"/>
      <c r="G634" s="123"/>
      <c r="M634" s="51"/>
      <c r="N634" s="51"/>
    </row>
    <row r="635" spans="4:14" s="115" customFormat="1" ht="12.75">
      <c r="D635" s="122"/>
      <c r="F635" s="123"/>
      <c r="G635" s="123"/>
      <c r="M635" s="51"/>
      <c r="N635" s="51"/>
    </row>
    <row r="636" spans="4:14" s="115" customFormat="1" ht="12.75">
      <c r="D636" s="122"/>
      <c r="F636" s="123"/>
      <c r="G636" s="123"/>
      <c r="M636" s="51"/>
      <c r="N636" s="51"/>
    </row>
    <row r="637" spans="4:14" s="115" customFormat="1" ht="12.75">
      <c r="D637" s="122"/>
      <c r="F637" s="123"/>
      <c r="G637" s="123"/>
      <c r="M637" s="51"/>
      <c r="N637" s="51"/>
    </row>
    <row r="638" spans="4:14" s="115" customFormat="1" ht="12.75">
      <c r="D638" s="122"/>
      <c r="F638" s="123"/>
      <c r="G638" s="123"/>
      <c r="M638" s="51"/>
      <c r="N638" s="51"/>
    </row>
    <row r="639" spans="4:14" s="115" customFormat="1" ht="12.75">
      <c r="D639" s="122"/>
      <c r="F639" s="123"/>
      <c r="G639" s="123"/>
      <c r="M639" s="51"/>
      <c r="N639" s="51"/>
    </row>
    <row r="640" spans="4:14" s="115" customFormat="1" ht="12.75">
      <c r="D640" s="122"/>
      <c r="F640" s="123"/>
      <c r="G640" s="123"/>
      <c r="M640" s="51"/>
      <c r="N640" s="51"/>
    </row>
    <row r="641" spans="4:14" s="115" customFormat="1" ht="12.75">
      <c r="D641" s="122"/>
      <c r="F641" s="123"/>
      <c r="G641" s="123"/>
      <c r="M641" s="51"/>
      <c r="N641" s="51"/>
    </row>
    <row r="642" spans="4:14" s="115" customFormat="1" ht="12.75">
      <c r="D642" s="122"/>
      <c r="F642" s="123"/>
      <c r="G642" s="123"/>
      <c r="M642" s="51"/>
      <c r="N642" s="51"/>
    </row>
    <row r="643" spans="4:14" s="115" customFormat="1" ht="12.75">
      <c r="D643" s="122"/>
      <c r="F643" s="123"/>
      <c r="G643" s="123"/>
      <c r="M643" s="51"/>
      <c r="N643" s="51"/>
    </row>
    <row r="644" spans="4:14" s="115" customFormat="1" ht="12.75">
      <c r="D644" s="122"/>
      <c r="F644" s="123"/>
      <c r="G644" s="123"/>
      <c r="M644" s="51"/>
      <c r="N644" s="51"/>
    </row>
    <row r="645" spans="4:14" s="115" customFormat="1" ht="12.75">
      <c r="D645" s="122"/>
      <c r="F645" s="123"/>
      <c r="G645" s="123"/>
      <c r="M645" s="51"/>
      <c r="N645" s="51"/>
    </row>
    <row r="646" spans="4:14" s="115" customFormat="1" ht="12.75">
      <c r="D646" s="122"/>
      <c r="F646" s="123"/>
      <c r="G646" s="123"/>
      <c r="M646" s="51"/>
      <c r="N646" s="51"/>
    </row>
    <row r="647" spans="4:14" s="115" customFormat="1" ht="12.75">
      <c r="D647" s="122"/>
      <c r="F647" s="123"/>
      <c r="G647" s="123"/>
      <c r="M647" s="51"/>
      <c r="N647" s="51"/>
    </row>
    <row r="648" spans="4:14" s="115" customFormat="1" ht="12.75">
      <c r="D648" s="122"/>
      <c r="F648" s="123"/>
      <c r="G648" s="123"/>
      <c r="M648" s="51"/>
      <c r="N648" s="51"/>
    </row>
    <row r="649" spans="4:14" s="115" customFormat="1" ht="12.75">
      <c r="D649" s="122"/>
      <c r="F649" s="123"/>
      <c r="G649" s="123"/>
      <c r="M649" s="51"/>
      <c r="N649" s="51"/>
    </row>
    <row r="650" spans="4:14" s="115" customFormat="1" ht="12.75">
      <c r="D650" s="122"/>
      <c r="F650" s="123"/>
      <c r="G650" s="123"/>
      <c r="M650" s="51"/>
      <c r="N650" s="51"/>
    </row>
    <row r="651" spans="4:14" s="115" customFormat="1" ht="12.75">
      <c r="D651" s="122"/>
      <c r="F651" s="123"/>
      <c r="G651" s="123"/>
      <c r="M651" s="51"/>
      <c r="N651" s="51"/>
    </row>
    <row r="652" spans="4:14" s="115" customFormat="1" ht="12.75">
      <c r="D652" s="122"/>
      <c r="F652" s="123"/>
      <c r="G652" s="123"/>
      <c r="M652" s="51"/>
      <c r="N652" s="51"/>
    </row>
    <row r="653" spans="4:14" s="115" customFormat="1" ht="12.75">
      <c r="D653" s="122"/>
      <c r="F653" s="123"/>
      <c r="G653" s="123"/>
      <c r="M653" s="51"/>
      <c r="N653" s="51"/>
    </row>
    <row r="654" spans="4:14" s="115" customFormat="1" ht="12.75">
      <c r="D654" s="122"/>
      <c r="F654" s="123"/>
      <c r="G654" s="123"/>
      <c r="M654" s="51"/>
      <c r="N654" s="51"/>
    </row>
    <row r="655" spans="4:14" s="115" customFormat="1" ht="12.75">
      <c r="D655" s="122"/>
      <c r="F655" s="123"/>
      <c r="G655" s="123"/>
      <c r="M655" s="51"/>
      <c r="N655" s="51"/>
    </row>
    <row r="656" spans="4:14" s="115" customFormat="1" ht="12.75">
      <c r="D656" s="122"/>
      <c r="F656" s="123"/>
      <c r="G656" s="123"/>
      <c r="M656" s="51"/>
      <c r="N656" s="51"/>
    </row>
    <row r="657" spans="4:14" s="115" customFormat="1" ht="12.75">
      <c r="D657" s="122"/>
      <c r="F657" s="123"/>
      <c r="G657" s="123"/>
      <c r="M657" s="51"/>
      <c r="N657" s="51"/>
    </row>
    <row r="658" spans="4:14" s="115" customFormat="1" ht="12.75">
      <c r="D658" s="122"/>
      <c r="F658" s="123"/>
      <c r="G658" s="123"/>
      <c r="M658" s="51"/>
      <c r="N658" s="51"/>
    </row>
    <row r="659" spans="4:14" s="115" customFormat="1" ht="12.75">
      <c r="D659" s="122"/>
      <c r="F659" s="123"/>
      <c r="G659" s="123"/>
      <c r="M659" s="51"/>
      <c r="N659" s="51"/>
    </row>
    <row r="660" spans="4:14" s="115" customFormat="1" ht="12.75">
      <c r="D660" s="122"/>
      <c r="F660" s="123"/>
      <c r="G660" s="123"/>
      <c r="M660" s="51"/>
      <c r="N660" s="51"/>
    </row>
    <row r="661" spans="4:14" s="115" customFormat="1" ht="12.75">
      <c r="D661" s="122"/>
      <c r="F661" s="123"/>
      <c r="G661" s="123"/>
      <c r="M661" s="51"/>
      <c r="N661" s="51"/>
    </row>
    <row r="662" spans="4:14" s="115" customFormat="1" ht="12.75">
      <c r="D662" s="122"/>
      <c r="F662" s="123"/>
      <c r="G662" s="123"/>
      <c r="M662" s="51"/>
      <c r="N662" s="51"/>
    </row>
    <row r="663" spans="4:14" s="115" customFormat="1" ht="12.75">
      <c r="D663" s="122"/>
      <c r="F663" s="123"/>
      <c r="G663" s="123"/>
      <c r="M663" s="51"/>
      <c r="N663" s="51"/>
    </row>
    <row r="664" spans="4:14" s="115" customFormat="1" ht="12.75">
      <c r="D664" s="122"/>
      <c r="F664" s="123"/>
      <c r="G664" s="123"/>
      <c r="M664" s="51"/>
      <c r="N664" s="51"/>
    </row>
    <row r="665" spans="4:14" s="115" customFormat="1" ht="12.75">
      <c r="D665" s="122"/>
      <c r="F665" s="123"/>
      <c r="G665" s="123"/>
      <c r="M665" s="51"/>
      <c r="N665" s="51"/>
    </row>
    <row r="666" spans="4:14" s="115" customFormat="1" ht="12.75">
      <c r="D666" s="122"/>
      <c r="F666" s="123"/>
      <c r="G666" s="123"/>
      <c r="M666" s="51"/>
      <c r="N666" s="51"/>
    </row>
    <row r="667" spans="4:14" s="115" customFormat="1" ht="12.75">
      <c r="D667" s="122"/>
      <c r="F667" s="123"/>
      <c r="G667" s="123"/>
      <c r="M667" s="51"/>
      <c r="N667" s="51"/>
    </row>
    <row r="668" spans="4:14" s="115" customFormat="1" ht="12.75">
      <c r="D668" s="122"/>
      <c r="F668" s="123"/>
      <c r="G668" s="123"/>
      <c r="M668" s="51"/>
      <c r="N668" s="51"/>
    </row>
    <row r="669" spans="4:14" s="115" customFormat="1" ht="12.75">
      <c r="D669" s="122"/>
      <c r="F669" s="123"/>
      <c r="G669" s="123"/>
      <c r="M669" s="51"/>
      <c r="N669" s="51"/>
    </row>
    <row r="670" spans="4:14" s="115" customFormat="1" ht="12.75">
      <c r="D670" s="122"/>
      <c r="F670" s="123"/>
      <c r="G670" s="123"/>
      <c r="M670" s="51"/>
      <c r="N670" s="51"/>
    </row>
    <row r="671" spans="4:14" s="115" customFormat="1" ht="12.75">
      <c r="D671" s="122"/>
      <c r="F671" s="123"/>
      <c r="G671" s="123"/>
      <c r="M671" s="51"/>
      <c r="N671" s="51"/>
    </row>
    <row r="672" spans="4:14" s="115" customFormat="1" ht="12.75">
      <c r="D672" s="122"/>
      <c r="F672" s="123"/>
      <c r="G672" s="123"/>
      <c r="M672" s="51"/>
      <c r="N672" s="51"/>
    </row>
    <row r="673" spans="4:14" s="115" customFormat="1" ht="12.75">
      <c r="D673" s="122"/>
      <c r="F673" s="123"/>
      <c r="G673" s="123"/>
      <c r="M673" s="51"/>
      <c r="N673" s="51"/>
    </row>
    <row r="674" spans="4:14" s="115" customFormat="1" ht="12.75">
      <c r="D674" s="122"/>
      <c r="F674" s="123"/>
      <c r="G674" s="123"/>
      <c r="M674" s="51"/>
      <c r="N674" s="51"/>
    </row>
    <row r="675" spans="4:14" s="115" customFormat="1" ht="12.75">
      <c r="D675" s="122"/>
      <c r="F675" s="123"/>
      <c r="G675" s="123"/>
      <c r="M675" s="51"/>
      <c r="N675" s="51"/>
    </row>
    <row r="676" spans="4:14" s="115" customFormat="1" ht="12.75">
      <c r="D676" s="122"/>
      <c r="F676" s="123"/>
      <c r="G676" s="123"/>
      <c r="M676" s="51"/>
      <c r="N676" s="51"/>
    </row>
    <row r="677" spans="4:14" s="115" customFormat="1" ht="12.75">
      <c r="D677" s="122"/>
      <c r="F677" s="123"/>
      <c r="G677" s="123"/>
      <c r="M677" s="51"/>
      <c r="N677" s="51"/>
    </row>
    <row r="678" spans="4:14" s="115" customFormat="1" ht="12.75">
      <c r="D678" s="122"/>
      <c r="F678" s="123"/>
      <c r="G678" s="123"/>
      <c r="M678" s="51"/>
      <c r="N678" s="51"/>
    </row>
    <row r="679" spans="4:14" s="115" customFormat="1" ht="12.75">
      <c r="D679" s="122"/>
      <c r="F679" s="123"/>
      <c r="G679" s="123"/>
      <c r="M679" s="51"/>
      <c r="N679" s="51"/>
    </row>
    <row r="680" spans="4:14" s="115" customFormat="1" ht="12.75">
      <c r="D680" s="122"/>
      <c r="F680" s="123"/>
      <c r="G680" s="123"/>
      <c r="M680" s="51"/>
      <c r="N680" s="51"/>
    </row>
    <row r="681" spans="4:14" s="115" customFormat="1" ht="12.75">
      <c r="D681" s="122"/>
      <c r="F681" s="123"/>
      <c r="G681" s="123"/>
      <c r="M681" s="51"/>
      <c r="N681" s="51"/>
    </row>
    <row r="682" spans="4:14" s="115" customFormat="1" ht="12.75">
      <c r="D682" s="122"/>
      <c r="F682" s="123"/>
      <c r="G682" s="123"/>
      <c r="M682" s="51"/>
      <c r="N682" s="51"/>
    </row>
    <row r="683" spans="4:14" s="115" customFormat="1" ht="12.75">
      <c r="D683" s="122"/>
      <c r="F683" s="123"/>
      <c r="G683" s="123"/>
      <c r="M683" s="51"/>
      <c r="N683" s="51"/>
    </row>
    <row r="684" spans="4:14" s="115" customFormat="1" ht="12.75">
      <c r="D684" s="122"/>
      <c r="F684" s="123"/>
      <c r="G684" s="123"/>
      <c r="M684" s="51"/>
      <c r="N684" s="51"/>
    </row>
    <row r="685" spans="4:14" s="115" customFormat="1" ht="12.75">
      <c r="D685" s="122"/>
      <c r="F685" s="123"/>
      <c r="G685" s="123"/>
      <c r="M685" s="51"/>
      <c r="N685" s="51"/>
    </row>
    <row r="686" spans="4:14" s="115" customFormat="1" ht="12.75">
      <c r="D686" s="122"/>
      <c r="F686" s="123"/>
      <c r="G686" s="123"/>
      <c r="M686" s="51"/>
      <c r="N686" s="51"/>
    </row>
    <row r="687" spans="4:14" s="115" customFormat="1" ht="12.75">
      <c r="D687" s="122"/>
      <c r="F687" s="123"/>
      <c r="G687" s="123"/>
      <c r="M687" s="51"/>
      <c r="N687" s="51"/>
    </row>
    <row r="688" spans="4:14" s="115" customFormat="1" ht="12.75">
      <c r="D688" s="122"/>
      <c r="F688" s="123"/>
      <c r="G688" s="123"/>
      <c r="M688" s="51"/>
      <c r="N688" s="51"/>
    </row>
    <row r="689" spans="4:14" s="115" customFormat="1" ht="12.75">
      <c r="D689" s="122"/>
      <c r="F689" s="123"/>
      <c r="G689" s="123"/>
      <c r="M689" s="51"/>
      <c r="N689" s="51"/>
    </row>
    <row r="690" spans="4:14" s="115" customFormat="1" ht="12.75">
      <c r="D690" s="122"/>
      <c r="F690" s="123"/>
      <c r="G690" s="123"/>
      <c r="M690" s="51"/>
      <c r="N690" s="51"/>
    </row>
    <row r="691" spans="4:14" s="115" customFormat="1" ht="12.75">
      <c r="D691" s="122"/>
      <c r="F691" s="123"/>
      <c r="G691" s="123"/>
      <c r="M691" s="51"/>
      <c r="N691" s="51"/>
    </row>
    <row r="692" spans="4:14" s="115" customFormat="1" ht="12.75">
      <c r="D692" s="122"/>
      <c r="F692" s="123"/>
      <c r="G692" s="123"/>
      <c r="M692" s="51"/>
      <c r="N692" s="51"/>
    </row>
    <row r="693" spans="4:14" s="115" customFormat="1" ht="12.75">
      <c r="D693" s="122"/>
      <c r="F693" s="123"/>
      <c r="G693" s="123"/>
      <c r="M693" s="51"/>
      <c r="N693" s="51"/>
    </row>
    <row r="694" spans="4:14" s="115" customFormat="1" ht="12.75">
      <c r="D694" s="122"/>
      <c r="F694" s="123"/>
      <c r="G694" s="123"/>
      <c r="M694" s="51"/>
      <c r="N694" s="51"/>
    </row>
    <row r="695" spans="4:14" s="115" customFormat="1" ht="12.75">
      <c r="D695" s="122"/>
      <c r="F695" s="123"/>
      <c r="G695" s="123"/>
      <c r="M695" s="51"/>
      <c r="N695" s="51"/>
    </row>
    <row r="696" spans="4:14" s="115" customFormat="1" ht="12.75">
      <c r="D696" s="122"/>
      <c r="F696" s="123"/>
      <c r="G696" s="123"/>
      <c r="M696" s="51"/>
      <c r="N696" s="51"/>
    </row>
    <row r="697" spans="4:14" s="115" customFormat="1" ht="12.75">
      <c r="D697" s="122"/>
      <c r="F697" s="123"/>
      <c r="G697" s="123"/>
      <c r="M697" s="51"/>
      <c r="N697" s="51"/>
    </row>
    <row r="698" spans="4:14" s="115" customFormat="1" ht="12.75">
      <c r="D698" s="122"/>
      <c r="F698" s="123"/>
      <c r="G698" s="123"/>
      <c r="M698" s="51"/>
      <c r="N698" s="51"/>
    </row>
    <row r="699" spans="4:14" s="115" customFormat="1" ht="12.75">
      <c r="D699" s="122"/>
      <c r="F699" s="123"/>
      <c r="G699" s="123"/>
      <c r="M699" s="51"/>
      <c r="N699" s="51"/>
    </row>
    <row r="700" spans="4:14" s="115" customFormat="1" ht="12.75">
      <c r="D700" s="122"/>
      <c r="F700" s="123"/>
      <c r="G700" s="123"/>
      <c r="M700" s="51"/>
      <c r="N700" s="51"/>
    </row>
    <row r="701" spans="4:14" s="115" customFormat="1" ht="12.75">
      <c r="D701" s="122"/>
      <c r="F701" s="123"/>
      <c r="G701" s="123"/>
      <c r="M701" s="51"/>
      <c r="N701" s="51"/>
    </row>
    <row r="702" spans="4:14" s="115" customFormat="1" ht="12.75">
      <c r="D702" s="122"/>
      <c r="F702" s="123"/>
      <c r="G702" s="123"/>
      <c r="M702" s="51"/>
      <c r="N702" s="51"/>
    </row>
    <row r="703" spans="4:14" s="115" customFormat="1" ht="12.75">
      <c r="D703" s="122"/>
      <c r="F703" s="123"/>
      <c r="G703" s="123"/>
      <c r="M703" s="51"/>
      <c r="N703" s="51"/>
    </row>
    <row r="704" spans="4:14" s="115" customFormat="1" ht="12.75">
      <c r="D704" s="122"/>
      <c r="F704" s="123"/>
      <c r="G704" s="123"/>
      <c r="M704" s="51"/>
      <c r="N704" s="51"/>
    </row>
    <row r="705" spans="4:14" s="115" customFormat="1" ht="12.75">
      <c r="D705" s="122"/>
      <c r="F705" s="123"/>
      <c r="G705" s="123"/>
      <c r="M705" s="51"/>
      <c r="N705" s="51"/>
    </row>
    <row r="706" spans="4:14" s="115" customFormat="1" ht="12.75">
      <c r="D706" s="122"/>
      <c r="F706" s="123"/>
      <c r="G706" s="123"/>
      <c r="M706" s="51"/>
      <c r="N706" s="51"/>
    </row>
    <row r="707" spans="4:14" s="115" customFormat="1" ht="12.75">
      <c r="D707" s="122"/>
      <c r="F707" s="123"/>
      <c r="G707" s="123"/>
      <c r="M707" s="51"/>
      <c r="N707" s="51"/>
    </row>
    <row r="708" spans="4:14" s="115" customFormat="1" ht="12.75">
      <c r="D708" s="122"/>
      <c r="F708" s="123"/>
      <c r="G708" s="123"/>
      <c r="M708" s="51"/>
      <c r="N708" s="51"/>
    </row>
    <row r="709" spans="4:14" s="115" customFormat="1" ht="12.75">
      <c r="D709" s="122"/>
      <c r="F709" s="123"/>
      <c r="G709" s="123"/>
      <c r="M709" s="51"/>
      <c r="N709" s="51"/>
    </row>
    <row r="710" spans="4:14" s="115" customFormat="1" ht="12.75">
      <c r="D710" s="122"/>
      <c r="F710" s="123"/>
      <c r="G710" s="123"/>
      <c r="M710" s="51"/>
      <c r="N710" s="51"/>
    </row>
    <row r="711" spans="4:14" s="115" customFormat="1" ht="12.75">
      <c r="D711" s="122"/>
      <c r="F711" s="123"/>
      <c r="G711" s="123"/>
      <c r="M711" s="51"/>
      <c r="N711" s="51"/>
    </row>
    <row r="712" spans="4:14" s="115" customFormat="1" ht="12.75">
      <c r="D712" s="122"/>
      <c r="F712" s="123"/>
      <c r="G712" s="123"/>
      <c r="M712" s="51"/>
      <c r="N712" s="51"/>
    </row>
    <row r="713" spans="4:14" s="115" customFormat="1" ht="12.75">
      <c r="D713" s="122"/>
      <c r="F713" s="123"/>
      <c r="G713" s="123"/>
      <c r="M713" s="51"/>
      <c r="N713" s="51"/>
    </row>
    <row r="714" spans="4:14" s="115" customFormat="1" ht="12.75">
      <c r="D714" s="122"/>
      <c r="F714" s="123"/>
      <c r="G714" s="123"/>
      <c r="M714" s="51"/>
      <c r="N714" s="51"/>
    </row>
    <row r="715" spans="4:14" s="115" customFormat="1" ht="12.75">
      <c r="D715" s="122"/>
      <c r="F715" s="123"/>
      <c r="G715" s="123"/>
      <c r="M715" s="51"/>
      <c r="N715" s="51"/>
    </row>
    <row r="716" spans="4:14" s="115" customFormat="1" ht="12.75">
      <c r="D716" s="122"/>
      <c r="F716" s="123"/>
      <c r="G716" s="123"/>
      <c r="M716" s="51"/>
      <c r="N716" s="51"/>
    </row>
    <row r="717" spans="4:14" s="115" customFormat="1" ht="12.75">
      <c r="D717" s="122"/>
      <c r="F717" s="123"/>
      <c r="G717" s="123"/>
      <c r="M717" s="51"/>
      <c r="N717" s="51"/>
    </row>
    <row r="718" spans="4:14" s="115" customFormat="1" ht="12.75">
      <c r="D718" s="122"/>
      <c r="F718" s="123"/>
      <c r="G718" s="123"/>
      <c r="M718" s="51"/>
      <c r="N718" s="51"/>
    </row>
    <row r="719" spans="4:14" s="115" customFormat="1" ht="12.75">
      <c r="D719" s="122"/>
      <c r="F719" s="123"/>
      <c r="G719" s="123"/>
      <c r="M719" s="51"/>
      <c r="N719" s="51"/>
    </row>
    <row r="720" spans="4:14" s="115" customFormat="1" ht="12.75">
      <c r="D720" s="122"/>
      <c r="F720" s="123"/>
      <c r="G720" s="123"/>
      <c r="M720" s="51"/>
      <c r="N720" s="51"/>
    </row>
    <row r="721" spans="4:14" s="115" customFormat="1" ht="12.75">
      <c r="D721" s="122"/>
      <c r="F721" s="123"/>
      <c r="G721" s="123"/>
      <c r="M721" s="51"/>
      <c r="N721" s="51"/>
    </row>
    <row r="722" spans="4:14" s="115" customFormat="1" ht="12.75">
      <c r="D722" s="122"/>
      <c r="F722" s="123"/>
      <c r="G722" s="123"/>
      <c r="M722" s="51"/>
      <c r="N722" s="51"/>
    </row>
    <row r="723" spans="4:14" s="115" customFormat="1" ht="12.75">
      <c r="D723" s="122"/>
      <c r="F723" s="123"/>
      <c r="G723" s="123"/>
      <c r="M723" s="51"/>
      <c r="N723" s="51"/>
    </row>
    <row r="724" spans="4:14" s="115" customFormat="1" ht="12.75">
      <c r="D724" s="122"/>
      <c r="F724" s="123"/>
      <c r="G724" s="123"/>
      <c r="M724" s="51"/>
      <c r="N724" s="51"/>
    </row>
    <row r="725" spans="4:14" s="115" customFormat="1" ht="12.75">
      <c r="D725" s="122"/>
      <c r="F725" s="123"/>
      <c r="G725" s="123"/>
      <c r="M725" s="51"/>
      <c r="N725" s="51"/>
    </row>
    <row r="726" spans="4:14" s="115" customFormat="1" ht="12.75">
      <c r="D726" s="122"/>
      <c r="F726" s="123"/>
      <c r="G726" s="123"/>
      <c r="M726" s="51"/>
      <c r="N726" s="51"/>
    </row>
    <row r="727" spans="4:14" s="115" customFormat="1" ht="12.75">
      <c r="D727" s="122"/>
      <c r="F727" s="123"/>
      <c r="G727" s="123"/>
      <c r="M727" s="51"/>
      <c r="N727" s="51"/>
    </row>
    <row r="728" spans="4:14" s="115" customFormat="1" ht="12.75">
      <c r="D728" s="122"/>
      <c r="F728" s="123"/>
      <c r="G728" s="123"/>
      <c r="M728" s="51"/>
      <c r="N728" s="51"/>
    </row>
    <row r="729" spans="4:14" s="115" customFormat="1" ht="12.75">
      <c r="D729" s="122"/>
      <c r="F729" s="123"/>
      <c r="G729" s="123"/>
      <c r="M729" s="51"/>
      <c r="N729" s="51"/>
    </row>
    <row r="730" spans="4:14" s="115" customFormat="1" ht="12.75">
      <c r="D730" s="122"/>
      <c r="F730" s="123"/>
      <c r="G730" s="123"/>
      <c r="M730" s="51"/>
      <c r="N730" s="51"/>
    </row>
    <row r="731" spans="4:14" s="115" customFormat="1" ht="12.75">
      <c r="D731" s="122"/>
      <c r="F731" s="123"/>
      <c r="G731" s="123"/>
      <c r="M731" s="51"/>
      <c r="N731" s="51"/>
    </row>
    <row r="732" spans="4:14" s="115" customFormat="1" ht="12.75">
      <c r="D732" s="122"/>
      <c r="F732" s="123"/>
      <c r="G732" s="123"/>
      <c r="M732" s="51"/>
      <c r="N732" s="51"/>
    </row>
    <row r="733" spans="4:14" s="115" customFormat="1" ht="12.75">
      <c r="D733" s="122"/>
      <c r="F733" s="123"/>
      <c r="G733" s="123"/>
      <c r="M733" s="51"/>
      <c r="N733" s="51"/>
    </row>
    <row r="734" spans="4:14" s="115" customFormat="1" ht="12.75">
      <c r="D734" s="122"/>
      <c r="F734" s="123"/>
      <c r="G734" s="123"/>
      <c r="M734" s="51"/>
      <c r="N734" s="51"/>
    </row>
    <row r="735" spans="4:14" s="115" customFormat="1" ht="12.75">
      <c r="D735" s="122"/>
      <c r="F735" s="123"/>
      <c r="G735" s="123"/>
      <c r="M735" s="51"/>
      <c r="N735" s="51"/>
    </row>
    <row r="736" spans="4:14" s="115" customFormat="1" ht="12.75">
      <c r="D736" s="122"/>
      <c r="F736" s="123"/>
      <c r="G736" s="123"/>
      <c r="M736" s="51"/>
      <c r="N736" s="51"/>
    </row>
    <row r="737" spans="4:14" s="115" customFormat="1" ht="12.75">
      <c r="D737" s="122"/>
      <c r="F737" s="123"/>
      <c r="G737" s="123"/>
      <c r="M737" s="51"/>
      <c r="N737" s="51"/>
    </row>
    <row r="738" spans="4:14" s="115" customFormat="1" ht="12.75">
      <c r="D738" s="122"/>
      <c r="F738" s="123"/>
      <c r="G738" s="123"/>
      <c r="M738" s="51"/>
      <c r="N738" s="51"/>
    </row>
    <row r="739" spans="4:14" s="115" customFormat="1" ht="12.75">
      <c r="D739" s="122"/>
      <c r="F739" s="123"/>
      <c r="G739" s="123"/>
      <c r="M739" s="51"/>
      <c r="N739" s="51"/>
    </row>
    <row r="740" spans="4:14" s="115" customFormat="1" ht="12.75">
      <c r="D740" s="122"/>
      <c r="F740" s="123"/>
      <c r="G740" s="123"/>
      <c r="M740" s="51"/>
      <c r="N740" s="51"/>
    </row>
    <row r="741" spans="4:14" s="115" customFormat="1" ht="12.75">
      <c r="D741" s="122"/>
      <c r="F741" s="123"/>
      <c r="G741" s="123"/>
      <c r="M741" s="51"/>
      <c r="N741" s="51"/>
    </row>
    <row r="742" spans="4:14" s="115" customFormat="1" ht="12.75">
      <c r="D742" s="122"/>
      <c r="F742" s="123"/>
      <c r="G742" s="123"/>
      <c r="M742" s="51"/>
      <c r="N742" s="51"/>
    </row>
    <row r="743" spans="4:14" s="115" customFormat="1" ht="12.75">
      <c r="D743" s="122"/>
      <c r="F743" s="123"/>
      <c r="G743" s="123"/>
      <c r="M743" s="51"/>
      <c r="N743" s="51"/>
    </row>
    <row r="744" spans="4:14" s="115" customFormat="1" ht="12.75">
      <c r="D744" s="122"/>
      <c r="F744" s="123"/>
      <c r="G744" s="123"/>
      <c r="M744" s="51"/>
      <c r="N744" s="51"/>
    </row>
    <row r="745" spans="4:14" s="115" customFormat="1" ht="12.75">
      <c r="D745" s="122"/>
      <c r="F745" s="123"/>
      <c r="G745" s="123"/>
      <c r="M745" s="51"/>
      <c r="N745" s="51"/>
    </row>
    <row r="746" spans="4:14" s="115" customFormat="1" ht="12.75">
      <c r="D746" s="122"/>
      <c r="F746" s="123"/>
      <c r="G746" s="123"/>
      <c r="M746" s="51"/>
      <c r="N746" s="51"/>
    </row>
    <row r="747" spans="4:14" s="115" customFormat="1" ht="12.75">
      <c r="D747" s="122"/>
      <c r="F747" s="123"/>
      <c r="G747" s="123"/>
      <c r="M747" s="51"/>
      <c r="N747" s="51"/>
    </row>
    <row r="748" spans="4:125" s="115" customFormat="1" ht="12.75">
      <c r="D748" s="122"/>
      <c r="F748" s="123"/>
      <c r="G748" s="123"/>
      <c r="M748" s="51"/>
      <c r="N748" s="51"/>
      <c r="DR748" s="124"/>
      <c r="DS748" s="124"/>
      <c r="DT748" s="124"/>
      <c r="DU748" s="124"/>
    </row>
    <row r="749" spans="4:125" s="115" customFormat="1" ht="12.75">
      <c r="D749" s="122"/>
      <c r="F749" s="123"/>
      <c r="G749" s="123"/>
      <c r="M749" s="51"/>
      <c r="N749" s="51"/>
      <c r="DR749" s="124"/>
      <c r="DS749" s="124"/>
      <c r="DT749" s="124"/>
      <c r="DU749" s="124"/>
    </row>
    <row r="750" spans="4:125" s="115" customFormat="1" ht="12.75">
      <c r="D750" s="122"/>
      <c r="F750" s="123"/>
      <c r="G750" s="123"/>
      <c r="M750" s="51"/>
      <c r="N750" s="51"/>
      <c r="DR750" s="124"/>
      <c r="DS750" s="124"/>
      <c r="DT750" s="124"/>
      <c r="DU750" s="124"/>
    </row>
    <row r="751" spans="4:125" s="115" customFormat="1" ht="12.75">
      <c r="D751" s="122"/>
      <c r="F751" s="123"/>
      <c r="G751" s="123"/>
      <c r="M751" s="51"/>
      <c r="N751" s="51"/>
      <c r="DR751" s="124"/>
      <c r="DS751" s="124"/>
      <c r="DT751" s="124"/>
      <c r="DU751" s="124"/>
    </row>
    <row r="752" spans="4:125" s="115" customFormat="1" ht="12.75">
      <c r="D752" s="122"/>
      <c r="F752" s="123"/>
      <c r="G752" s="123"/>
      <c r="M752" s="51"/>
      <c r="N752" s="51"/>
      <c r="DR752" s="124"/>
      <c r="DS752" s="124"/>
      <c r="DT752" s="124"/>
      <c r="DU752" s="124"/>
    </row>
    <row r="753" spans="4:125" s="115" customFormat="1" ht="12.75">
      <c r="D753" s="122"/>
      <c r="F753" s="123"/>
      <c r="G753" s="123"/>
      <c r="M753" s="51"/>
      <c r="N753" s="51"/>
      <c r="DR753" s="124"/>
      <c r="DS753" s="124"/>
      <c r="DT753" s="124"/>
      <c r="DU753" s="124"/>
    </row>
    <row r="754" spans="4:125" s="115" customFormat="1" ht="12.75">
      <c r="D754" s="122"/>
      <c r="F754" s="123"/>
      <c r="G754" s="123"/>
      <c r="M754" s="51"/>
      <c r="N754" s="51"/>
      <c r="DR754" s="124"/>
      <c r="DS754" s="124"/>
      <c r="DT754" s="124"/>
      <c r="DU754" s="124"/>
    </row>
    <row r="755" spans="4:125" s="115" customFormat="1" ht="12.75">
      <c r="D755" s="122"/>
      <c r="F755" s="123"/>
      <c r="G755" s="123"/>
      <c r="M755" s="51"/>
      <c r="N755" s="51"/>
      <c r="DR755" s="124"/>
      <c r="DS755" s="124"/>
      <c r="DT755" s="124"/>
      <c r="DU755" s="124"/>
    </row>
    <row r="756" spans="4:125" s="115" customFormat="1" ht="12.75">
      <c r="D756" s="122"/>
      <c r="F756" s="123"/>
      <c r="G756" s="123"/>
      <c r="M756" s="51"/>
      <c r="N756" s="51"/>
      <c r="DR756" s="124"/>
      <c r="DS756" s="124"/>
      <c r="DT756" s="124"/>
      <c r="DU756" s="124"/>
    </row>
    <row r="757" spans="4:125" s="115" customFormat="1" ht="12.75">
      <c r="D757" s="122"/>
      <c r="F757" s="123"/>
      <c r="G757" s="123"/>
      <c r="M757" s="51"/>
      <c r="N757" s="51"/>
      <c r="DR757" s="124"/>
      <c r="DS757" s="124"/>
      <c r="DT757" s="124"/>
      <c r="DU757" s="124"/>
    </row>
    <row r="758" spans="4:125" s="115" customFormat="1" ht="12.75">
      <c r="D758" s="122"/>
      <c r="F758" s="123"/>
      <c r="G758" s="123"/>
      <c r="M758" s="51"/>
      <c r="N758" s="51"/>
      <c r="DR758" s="124"/>
      <c r="DS758" s="124"/>
      <c r="DT758" s="124"/>
      <c r="DU758" s="124"/>
    </row>
    <row r="759" spans="4:125" s="115" customFormat="1" ht="12.75">
      <c r="D759" s="122"/>
      <c r="F759" s="123"/>
      <c r="G759" s="123"/>
      <c r="M759" s="51"/>
      <c r="N759" s="51"/>
      <c r="DR759" s="124"/>
      <c r="DS759" s="124"/>
      <c r="DT759" s="124"/>
      <c r="DU759" s="124"/>
    </row>
    <row r="760" spans="4:125" s="115" customFormat="1" ht="12.75">
      <c r="D760" s="122"/>
      <c r="F760" s="123"/>
      <c r="G760" s="123"/>
      <c r="M760" s="51"/>
      <c r="N760" s="51"/>
      <c r="DR760" s="124"/>
      <c r="DS760" s="124"/>
      <c r="DT760" s="124"/>
      <c r="DU760" s="124"/>
    </row>
    <row r="761" spans="4:125" s="115" customFormat="1" ht="12.75">
      <c r="D761" s="122"/>
      <c r="F761" s="123"/>
      <c r="G761" s="123"/>
      <c r="M761" s="51"/>
      <c r="N761" s="51"/>
      <c r="DR761" s="124"/>
      <c r="DS761" s="124"/>
      <c r="DT761" s="124"/>
      <c r="DU761" s="124"/>
    </row>
    <row r="762" spans="4:125" s="115" customFormat="1" ht="12.75">
      <c r="D762" s="122"/>
      <c r="F762" s="123"/>
      <c r="G762" s="123"/>
      <c r="M762" s="51"/>
      <c r="N762" s="51"/>
      <c r="DR762" s="124"/>
      <c r="DS762" s="124"/>
      <c r="DT762" s="124"/>
      <c r="DU762" s="124"/>
    </row>
    <row r="763" spans="4:125" s="115" customFormat="1" ht="12.75">
      <c r="D763" s="122"/>
      <c r="F763" s="123"/>
      <c r="G763" s="123"/>
      <c r="M763" s="51"/>
      <c r="N763" s="51"/>
      <c r="DR763" s="124"/>
      <c r="DS763" s="124"/>
      <c r="DT763" s="124"/>
      <c r="DU763" s="124"/>
    </row>
    <row r="764" spans="4:125" s="115" customFormat="1" ht="12.75">
      <c r="D764" s="122"/>
      <c r="F764" s="123"/>
      <c r="G764" s="123"/>
      <c r="M764" s="51"/>
      <c r="N764" s="51"/>
      <c r="DR764" s="124"/>
      <c r="DS764" s="124"/>
      <c r="DT764" s="124"/>
      <c r="DU764" s="124"/>
    </row>
    <row r="765" spans="4:125" s="115" customFormat="1" ht="12.75">
      <c r="D765" s="122"/>
      <c r="F765" s="123"/>
      <c r="G765" s="123"/>
      <c r="M765" s="51"/>
      <c r="N765" s="51"/>
      <c r="DR765" s="124"/>
      <c r="DS765" s="124"/>
      <c r="DT765" s="124"/>
      <c r="DU765" s="124"/>
    </row>
    <row r="766" spans="4:125" s="115" customFormat="1" ht="12.75">
      <c r="D766" s="122"/>
      <c r="F766" s="123"/>
      <c r="G766" s="123"/>
      <c r="M766" s="51"/>
      <c r="N766" s="51"/>
      <c r="DR766" s="124"/>
      <c r="DS766" s="124"/>
      <c r="DT766" s="124"/>
      <c r="DU766" s="124"/>
    </row>
    <row r="767" spans="4:125" s="115" customFormat="1" ht="12.75">
      <c r="D767" s="122"/>
      <c r="F767" s="123"/>
      <c r="G767" s="123"/>
      <c r="M767" s="51"/>
      <c r="N767" s="51"/>
      <c r="DR767" s="124"/>
      <c r="DS767" s="124"/>
      <c r="DT767" s="124"/>
      <c r="DU767" s="124"/>
    </row>
    <row r="768" spans="4:125" s="115" customFormat="1" ht="12.75">
      <c r="D768" s="122"/>
      <c r="F768" s="123"/>
      <c r="G768" s="123"/>
      <c r="M768" s="51"/>
      <c r="N768" s="51"/>
      <c r="DR768" s="124"/>
      <c r="DS768" s="124"/>
      <c r="DT768" s="124"/>
      <c r="DU768" s="124"/>
    </row>
    <row r="769" spans="4:125" s="115" customFormat="1" ht="12.75">
      <c r="D769" s="122"/>
      <c r="F769" s="123"/>
      <c r="G769" s="123"/>
      <c r="M769" s="51"/>
      <c r="N769" s="51"/>
      <c r="DR769" s="124"/>
      <c r="DS769" s="124"/>
      <c r="DT769" s="124"/>
      <c r="DU769" s="124"/>
    </row>
    <row r="770" spans="4:125" s="115" customFormat="1" ht="12.75">
      <c r="D770" s="122"/>
      <c r="F770" s="123"/>
      <c r="G770" s="123"/>
      <c r="M770" s="51"/>
      <c r="N770" s="51"/>
      <c r="DR770" s="124"/>
      <c r="DS770" s="124"/>
      <c r="DT770" s="124"/>
      <c r="DU770" s="124"/>
    </row>
    <row r="771" spans="4:125" s="115" customFormat="1" ht="12.75">
      <c r="D771" s="122"/>
      <c r="F771" s="123"/>
      <c r="G771" s="123"/>
      <c r="M771" s="51"/>
      <c r="N771" s="51"/>
      <c r="DR771" s="124"/>
      <c r="DS771" s="124"/>
      <c r="DT771" s="124"/>
      <c r="DU771" s="124"/>
    </row>
    <row r="772" spans="4:125" s="115" customFormat="1" ht="12.75">
      <c r="D772" s="122"/>
      <c r="F772" s="123"/>
      <c r="G772" s="123"/>
      <c r="M772" s="51"/>
      <c r="N772" s="51"/>
      <c r="DR772" s="124"/>
      <c r="DS772" s="124"/>
      <c r="DT772" s="124"/>
      <c r="DU772" s="124"/>
    </row>
    <row r="773" spans="4:125" s="115" customFormat="1" ht="12.75">
      <c r="D773" s="122"/>
      <c r="F773" s="123"/>
      <c r="G773" s="123"/>
      <c r="M773" s="51"/>
      <c r="N773" s="51"/>
      <c r="DR773" s="124"/>
      <c r="DS773" s="124"/>
      <c r="DT773" s="124"/>
      <c r="DU773" s="124"/>
    </row>
    <row r="774" spans="4:125" s="115" customFormat="1" ht="12.75">
      <c r="D774" s="122"/>
      <c r="F774" s="123"/>
      <c r="G774" s="123"/>
      <c r="M774" s="51"/>
      <c r="N774" s="51"/>
      <c r="DR774" s="124"/>
      <c r="DS774" s="124"/>
      <c r="DT774" s="124"/>
      <c r="DU774" s="124"/>
    </row>
    <row r="775" spans="4:125" s="115" customFormat="1" ht="12.75">
      <c r="D775" s="122"/>
      <c r="F775" s="123"/>
      <c r="G775" s="123"/>
      <c r="M775" s="51"/>
      <c r="N775" s="51"/>
      <c r="DR775" s="124"/>
      <c r="DS775" s="124"/>
      <c r="DT775" s="124"/>
      <c r="DU775" s="124"/>
    </row>
    <row r="776" spans="4:125" s="115" customFormat="1" ht="12.75">
      <c r="D776" s="122"/>
      <c r="F776" s="123"/>
      <c r="G776" s="123"/>
      <c r="M776" s="51"/>
      <c r="N776" s="51"/>
      <c r="DR776" s="124"/>
      <c r="DS776" s="124"/>
      <c r="DT776" s="124"/>
      <c r="DU776" s="124"/>
    </row>
    <row r="777" spans="4:125" s="115" customFormat="1" ht="12.75">
      <c r="D777" s="122"/>
      <c r="F777" s="123"/>
      <c r="G777" s="123"/>
      <c r="M777" s="51"/>
      <c r="N777" s="51"/>
      <c r="DR777" s="124"/>
      <c r="DS777" s="124"/>
      <c r="DT777" s="124"/>
      <c r="DU777" s="124"/>
    </row>
    <row r="778" spans="4:125" s="115" customFormat="1" ht="12.75">
      <c r="D778" s="122"/>
      <c r="F778" s="123"/>
      <c r="G778" s="123"/>
      <c r="M778" s="51"/>
      <c r="N778" s="51"/>
      <c r="DR778" s="124"/>
      <c r="DS778" s="124"/>
      <c r="DT778" s="124"/>
      <c r="DU778" s="124"/>
    </row>
    <row r="779" spans="4:125" s="115" customFormat="1" ht="12.75">
      <c r="D779" s="122"/>
      <c r="F779" s="123"/>
      <c r="G779" s="123"/>
      <c r="M779" s="51"/>
      <c r="N779" s="51"/>
      <c r="DR779" s="124"/>
      <c r="DS779" s="124"/>
      <c r="DT779" s="124"/>
      <c r="DU779" s="124"/>
    </row>
    <row r="780" spans="4:125" s="115" customFormat="1" ht="12.75">
      <c r="D780" s="122"/>
      <c r="F780" s="123"/>
      <c r="G780" s="123"/>
      <c r="M780" s="51"/>
      <c r="N780" s="51"/>
      <c r="DR780" s="124"/>
      <c r="DS780" s="124"/>
      <c r="DT780" s="124"/>
      <c r="DU780" s="124"/>
    </row>
    <row r="781" spans="4:125" s="115" customFormat="1" ht="12.75">
      <c r="D781" s="122"/>
      <c r="F781" s="123"/>
      <c r="G781" s="123"/>
      <c r="M781" s="51"/>
      <c r="N781" s="51"/>
      <c r="DR781" s="124"/>
      <c r="DS781" s="124"/>
      <c r="DT781" s="124"/>
      <c r="DU781" s="124"/>
    </row>
    <row r="782" spans="4:125" s="115" customFormat="1" ht="12.75">
      <c r="D782" s="122"/>
      <c r="F782" s="123"/>
      <c r="G782" s="123"/>
      <c r="M782" s="51"/>
      <c r="N782" s="51"/>
      <c r="DR782" s="124"/>
      <c r="DS782" s="124"/>
      <c r="DT782" s="124"/>
      <c r="DU782" s="124"/>
    </row>
    <row r="783" spans="4:125" s="115" customFormat="1" ht="12.75">
      <c r="D783" s="122"/>
      <c r="F783" s="123"/>
      <c r="G783" s="123"/>
      <c r="M783" s="51"/>
      <c r="N783" s="51"/>
      <c r="DR783" s="124"/>
      <c r="DS783" s="124"/>
      <c r="DT783" s="124"/>
      <c r="DU783" s="124"/>
    </row>
    <row r="784" spans="4:125" s="115" customFormat="1" ht="12.75">
      <c r="D784" s="122"/>
      <c r="F784" s="123"/>
      <c r="G784" s="123"/>
      <c r="M784" s="51"/>
      <c r="N784" s="51"/>
      <c r="DR784" s="124"/>
      <c r="DS784" s="124"/>
      <c r="DT784" s="124"/>
      <c r="DU784" s="124"/>
    </row>
    <row r="785" spans="4:125" s="115" customFormat="1" ht="12.75">
      <c r="D785" s="122"/>
      <c r="F785" s="123"/>
      <c r="G785" s="123"/>
      <c r="M785" s="51"/>
      <c r="N785" s="51"/>
      <c r="DR785" s="124"/>
      <c r="DS785" s="124"/>
      <c r="DT785" s="124"/>
      <c r="DU785" s="124"/>
    </row>
    <row r="786" spans="1:14" ht="12.75">
      <c r="A786" s="115"/>
      <c r="B786" s="115"/>
      <c r="C786" s="115"/>
      <c r="D786" s="122"/>
      <c r="E786" s="115"/>
      <c r="F786" s="123"/>
      <c r="G786" s="123"/>
      <c r="H786" s="115"/>
      <c r="M786" s="51"/>
      <c r="N786" s="51"/>
    </row>
    <row r="787" spans="1:14" ht="12.75">
      <c r="A787" s="115"/>
      <c r="B787" s="115"/>
      <c r="C787" s="115"/>
      <c r="D787" s="122"/>
      <c r="E787" s="115"/>
      <c r="F787" s="123"/>
      <c r="G787" s="123"/>
      <c r="H787" s="115"/>
      <c r="M787" s="51"/>
      <c r="N787" s="51"/>
    </row>
    <row r="788" spans="1:14" ht="12.75">
      <c r="A788" s="115"/>
      <c r="B788" s="115"/>
      <c r="C788" s="115"/>
      <c r="D788" s="122"/>
      <c r="E788" s="115"/>
      <c r="F788" s="123"/>
      <c r="G788" s="123"/>
      <c r="H788" s="115"/>
      <c r="M788" s="51"/>
      <c r="N788" s="51"/>
    </row>
    <row r="789" spans="1:14" ht="12.75">
      <c r="A789" s="115"/>
      <c r="B789" s="115"/>
      <c r="C789" s="115"/>
      <c r="D789" s="122"/>
      <c r="E789" s="115"/>
      <c r="F789" s="123"/>
      <c r="G789" s="123"/>
      <c r="H789" s="115"/>
      <c r="M789" s="51"/>
      <c r="N789" s="51"/>
    </row>
    <row r="790" spans="1:14" ht="12.75">
      <c r="A790" s="115"/>
      <c r="B790" s="115"/>
      <c r="C790" s="115"/>
      <c r="D790" s="122"/>
      <c r="E790" s="115"/>
      <c r="F790" s="123"/>
      <c r="G790" s="123"/>
      <c r="H790" s="115"/>
      <c r="M790" s="51"/>
      <c r="N790" s="51"/>
    </row>
    <row r="791" spans="1:14" ht="12.75">
      <c r="A791" s="115"/>
      <c r="B791" s="115"/>
      <c r="C791" s="115"/>
      <c r="D791" s="122"/>
      <c r="E791" s="115"/>
      <c r="F791" s="123"/>
      <c r="G791" s="123"/>
      <c r="H791" s="115"/>
      <c r="M791" s="51"/>
      <c r="N791" s="51"/>
    </row>
    <row r="792" spans="1:14" ht="12.75">
      <c r="A792" s="115"/>
      <c r="B792" s="115"/>
      <c r="C792" s="115"/>
      <c r="D792" s="122"/>
      <c r="E792" s="115"/>
      <c r="F792" s="123"/>
      <c r="G792" s="123"/>
      <c r="H792" s="115"/>
      <c r="M792" s="51"/>
      <c r="N792" s="51"/>
    </row>
    <row r="793" spans="1:14" ht="12.75">
      <c r="A793" s="115"/>
      <c r="B793" s="115"/>
      <c r="C793" s="115"/>
      <c r="D793" s="122"/>
      <c r="E793" s="115"/>
      <c r="F793" s="123"/>
      <c r="G793" s="123"/>
      <c r="H793" s="115"/>
      <c r="M793" s="51"/>
      <c r="N793" s="51"/>
    </row>
    <row r="794" spans="1:14" ht="12.75">
      <c r="A794" s="115"/>
      <c r="B794" s="115"/>
      <c r="C794" s="115"/>
      <c r="D794" s="122"/>
      <c r="E794" s="115"/>
      <c r="F794" s="123"/>
      <c r="G794" s="123"/>
      <c r="H794" s="115"/>
      <c r="M794" s="51"/>
      <c r="N794" s="51"/>
    </row>
    <row r="795" spans="1:14" ht="12.75">
      <c r="A795" s="115"/>
      <c r="B795" s="115"/>
      <c r="C795" s="115"/>
      <c r="D795" s="122"/>
      <c r="E795" s="115"/>
      <c r="F795" s="123"/>
      <c r="G795" s="123"/>
      <c r="H795" s="115"/>
      <c r="M795" s="51"/>
      <c r="N795" s="51"/>
    </row>
    <row r="796" spans="1:14" ht="12.75">
      <c r="A796" s="115"/>
      <c r="B796" s="115"/>
      <c r="C796" s="115"/>
      <c r="D796" s="122"/>
      <c r="E796" s="115"/>
      <c r="F796" s="123"/>
      <c r="G796" s="123"/>
      <c r="H796" s="115"/>
      <c r="M796" s="51"/>
      <c r="N796" s="51"/>
    </row>
    <row r="797" spans="1:14" ht="12.75">
      <c r="A797" s="115"/>
      <c r="B797" s="115"/>
      <c r="C797" s="115"/>
      <c r="D797" s="122"/>
      <c r="E797" s="115"/>
      <c r="F797" s="123"/>
      <c r="G797" s="123"/>
      <c r="H797" s="115"/>
      <c r="M797" s="51"/>
      <c r="N797" s="51"/>
    </row>
    <row r="798" spans="1:14" ht="12.75">
      <c r="A798" s="115"/>
      <c r="B798" s="115"/>
      <c r="C798" s="115"/>
      <c r="D798" s="122"/>
      <c r="E798" s="115"/>
      <c r="F798" s="123"/>
      <c r="G798" s="123"/>
      <c r="H798" s="115"/>
      <c r="M798" s="51"/>
      <c r="N798" s="51"/>
    </row>
    <row r="799" spans="1:14" ht="12.75">
      <c r="A799" s="115"/>
      <c r="B799" s="115"/>
      <c r="C799" s="115"/>
      <c r="D799" s="122"/>
      <c r="E799" s="115"/>
      <c r="F799" s="123"/>
      <c r="G799" s="123"/>
      <c r="H799" s="115"/>
      <c r="M799" s="51"/>
      <c r="N799" s="51"/>
    </row>
    <row r="800" spans="1:14" ht="12.75">
      <c r="A800" s="115"/>
      <c r="B800" s="115"/>
      <c r="C800" s="115"/>
      <c r="D800" s="122"/>
      <c r="E800" s="115"/>
      <c r="F800" s="123"/>
      <c r="G800" s="123"/>
      <c r="H800" s="115"/>
      <c r="M800" s="51"/>
      <c r="N800" s="51"/>
    </row>
    <row r="801" spans="4:14" s="115" customFormat="1" ht="12.75">
      <c r="D801" s="122"/>
      <c r="F801" s="123"/>
      <c r="G801" s="123"/>
      <c r="M801" s="51"/>
      <c r="N801" s="51"/>
    </row>
    <row r="802" spans="4:14" s="115" customFormat="1" ht="12.75">
      <c r="D802" s="122"/>
      <c r="F802" s="123"/>
      <c r="G802" s="123"/>
      <c r="M802" s="51"/>
      <c r="N802" s="51"/>
    </row>
    <row r="803" spans="4:14" s="115" customFormat="1" ht="12.75">
      <c r="D803" s="122"/>
      <c r="F803" s="123"/>
      <c r="G803" s="123"/>
      <c r="M803" s="51"/>
      <c r="N803" s="51"/>
    </row>
    <row r="804" spans="4:14" s="115" customFormat="1" ht="12.75">
      <c r="D804" s="122"/>
      <c r="F804" s="123"/>
      <c r="G804" s="123"/>
      <c r="M804" s="51"/>
      <c r="N804" s="51"/>
    </row>
    <row r="805" spans="4:14" s="115" customFormat="1" ht="12.75">
      <c r="D805" s="122"/>
      <c r="F805" s="123"/>
      <c r="G805" s="123"/>
      <c r="M805" s="51"/>
      <c r="N805" s="51"/>
    </row>
    <row r="806" spans="4:7" s="115" customFormat="1" ht="12.75">
      <c r="D806" s="122"/>
      <c r="F806" s="123"/>
      <c r="G806" s="123"/>
    </row>
    <row r="807" spans="4:7" s="115" customFormat="1" ht="12.75">
      <c r="D807" s="122"/>
      <c r="F807" s="123"/>
      <c r="G807" s="123"/>
    </row>
    <row r="808" spans="4:7" s="115" customFormat="1" ht="12.75">
      <c r="D808" s="122"/>
      <c r="F808" s="123"/>
      <c r="G808" s="123"/>
    </row>
    <row r="809" spans="4:7" s="115" customFormat="1" ht="12.75">
      <c r="D809" s="122"/>
      <c r="F809" s="123"/>
      <c r="G809" s="123"/>
    </row>
    <row r="810" spans="4:7" s="115" customFormat="1" ht="12.75">
      <c r="D810" s="122"/>
      <c r="F810" s="123"/>
      <c r="G810" s="123"/>
    </row>
    <row r="811" spans="4:7" s="115" customFormat="1" ht="12.75">
      <c r="D811" s="122"/>
      <c r="F811" s="123"/>
      <c r="G811" s="123"/>
    </row>
    <row r="812" spans="4:7" s="115" customFormat="1" ht="12.75">
      <c r="D812" s="122"/>
      <c r="F812" s="123"/>
      <c r="G812" s="123"/>
    </row>
    <row r="813" spans="4:7" s="115" customFormat="1" ht="12.75">
      <c r="D813" s="122"/>
      <c r="F813" s="123"/>
      <c r="G813" s="123"/>
    </row>
    <row r="814" spans="4:7" s="115" customFormat="1" ht="12.75">
      <c r="D814" s="122"/>
      <c r="F814" s="123"/>
      <c r="G814" s="123"/>
    </row>
    <row r="815" spans="4:7" s="115" customFormat="1" ht="12.75">
      <c r="D815" s="122"/>
      <c r="F815" s="123"/>
      <c r="G815" s="123"/>
    </row>
    <row r="816" spans="4:7" s="115" customFormat="1" ht="12.75">
      <c r="D816" s="122"/>
      <c r="F816" s="123"/>
      <c r="G816" s="123"/>
    </row>
    <row r="817" spans="4:7" s="115" customFormat="1" ht="12.75">
      <c r="D817" s="122"/>
      <c r="F817" s="123"/>
      <c r="G817" s="123"/>
    </row>
    <row r="818" spans="4:7" s="115" customFormat="1" ht="12.75">
      <c r="D818" s="122"/>
      <c r="F818" s="123"/>
      <c r="G818" s="123"/>
    </row>
    <row r="819" spans="4:7" s="115" customFormat="1" ht="12.75">
      <c r="D819" s="122"/>
      <c r="F819" s="123"/>
      <c r="G819" s="123"/>
    </row>
    <row r="820" spans="4:7" s="115" customFormat="1" ht="12.75">
      <c r="D820" s="122"/>
      <c r="F820" s="123"/>
      <c r="G820" s="123"/>
    </row>
    <row r="821" spans="4:7" s="115" customFormat="1" ht="12.75">
      <c r="D821" s="122"/>
      <c r="F821" s="123"/>
      <c r="G821" s="123"/>
    </row>
    <row r="822" spans="4:7" s="115" customFormat="1" ht="12.75">
      <c r="D822" s="122"/>
      <c r="F822" s="123"/>
      <c r="G822" s="123"/>
    </row>
    <row r="823" spans="4:7" s="115" customFormat="1" ht="12.75">
      <c r="D823" s="122"/>
      <c r="F823" s="123"/>
      <c r="G823" s="123"/>
    </row>
    <row r="824" spans="4:7" s="115" customFormat="1" ht="12.75">
      <c r="D824" s="122"/>
      <c r="F824" s="123"/>
      <c r="G824" s="123"/>
    </row>
    <row r="825" spans="4:7" s="115" customFormat="1" ht="12.75">
      <c r="D825" s="122"/>
      <c r="F825" s="123"/>
      <c r="G825" s="123"/>
    </row>
    <row r="826" spans="4:7" s="115" customFormat="1" ht="12.75">
      <c r="D826" s="122"/>
      <c r="F826" s="123"/>
      <c r="G826" s="123"/>
    </row>
    <row r="827" spans="4:7" s="115" customFormat="1" ht="12.75">
      <c r="D827" s="122"/>
      <c r="F827" s="123"/>
      <c r="G827" s="123"/>
    </row>
    <row r="828" spans="4:7" s="115" customFormat="1" ht="12.75">
      <c r="D828" s="122"/>
      <c r="F828" s="123"/>
      <c r="G828" s="123"/>
    </row>
    <row r="829" spans="4:7" s="115" customFormat="1" ht="12.75">
      <c r="D829" s="122"/>
      <c r="F829" s="123"/>
      <c r="G829" s="123"/>
    </row>
    <row r="830" spans="4:7" s="115" customFormat="1" ht="12.75">
      <c r="D830" s="122"/>
      <c r="F830" s="123"/>
      <c r="G830" s="123"/>
    </row>
    <row r="831" spans="4:7" s="115" customFormat="1" ht="12.75">
      <c r="D831" s="122"/>
      <c r="F831" s="123"/>
      <c r="G831" s="123"/>
    </row>
    <row r="832" spans="4:7" s="115" customFormat="1" ht="12.75">
      <c r="D832" s="122"/>
      <c r="F832" s="123"/>
      <c r="G832" s="123"/>
    </row>
    <row r="833" spans="4:7" s="115" customFormat="1" ht="12.75">
      <c r="D833" s="122"/>
      <c r="F833" s="123"/>
      <c r="G833" s="123"/>
    </row>
    <row r="834" spans="4:7" s="115" customFormat="1" ht="12.75">
      <c r="D834" s="122"/>
      <c r="F834" s="123"/>
      <c r="G834" s="123"/>
    </row>
    <row r="835" spans="4:7" s="115" customFormat="1" ht="12.75">
      <c r="D835" s="122"/>
      <c r="F835" s="123"/>
      <c r="G835" s="123"/>
    </row>
    <row r="836" spans="4:7" s="115" customFormat="1" ht="12.75">
      <c r="D836" s="122"/>
      <c r="F836" s="123"/>
      <c r="G836" s="123"/>
    </row>
    <row r="837" spans="4:7" s="115" customFormat="1" ht="12.75">
      <c r="D837" s="122"/>
      <c r="F837" s="123"/>
      <c r="G837" s="123"/>
    </row>
    <row r="838" spans="4:7" s="115" customFormat="1" ht="12.75">
      <c r="D838" s="122"/>
      <c r="F838" s="123"/>
      <c r="G838" s="123"/>
    </row>
    <row r="839" spans="4:7" s="115" customFormat="1" ht="12.75">
      <c r="D839" s="122"/>
      <c r="F839" s="123"/>
      <c r="G839" s="123"/>
    </row>
    <row r="840" spans="4:7" s="115" customFormat="1" ht="12.75">
      <c r="D840" s="122"/>
      <c r="F840" s="123"/>
      <c r="G840" s="123"/>
    </row>
    <row r="841" spans="4:7" s="115" customFormat="1" ht="12.75">
      <c r="D841" s="122"/>
      <c r="F841" s="123"/>
      <c r="G841" s="123"/>
    </row>
    <row r="842" spans="4:7" s="115" customFormat="1" ht="12.75">
      <c r="D842" s="122"/>
      <c r="F842" s="123"/>
      <c r="G842" s="123"/>
    </row>
    <row r="843" spans="4:7" s="115" customFormat="1" ht="12.75">
      <c r="D843" s="122"/>
      <c r="F843" s="123"/>
      <c r="G843" s="123"/>
    </row>
    <row r="844" spans="4:7" s="115" customFormat="1" ht="12.75">
      <c r="D844" s="122"/>
      <c r="F844" s="123"/>
      <c r="G844" s="123"/>
    </row>
    <row r="845" spans="4:7" s="115" customFormat="1" ht="12.75">
      <c r="D845" s="122"/>
      <c r="F845" s="123"/>
      <c r="G845" s="123"/>
    </row>
    <row r="846" spans="4:7" s="115" customFormat="1" ht="12.75">
      <c r="D846" s="122"/>
      <c r="F846" s="123"/>
      <c r="G846" s="123"/>
    </row>
    <row r="847" spans="4:7" s="115" customFormat="1" ht="12.75">
      <c r="D847" s="122"/>
      <c r="F847" s="123"/>
      <c r="G847" s="123"/>
    </row>
    <row r="848" spans="4:7" s="115" customFormat="1" ht="12.75">
      <c r="D848" s="122"/>
      <c r="F848" s="123"/>
      <c r="G848" s="123"/>
    </row>
    <row r="849" spans="4:7" s="115" customFormat="1" ht="12.75">
      <c r="D849" s="122"/>
      <c r="F849" s="123"/>
      <c r="G849" s="123"/>
    </row>
    <row r="850" spans="4:7" s="115" customFormat="1" ht="12.75">
      <c r="D850" s="122"/>
      <c r="F850" s="123"/>
      <c r="G850" s="123"/>
    </row>
    <row r="851" spans="4:7" s="115" customFormat="1" ht="12.75">
      <c r="D851" s="122"/>
      <c r="F851" s="123"/>
      <c r="G851" s="123"/>
    </row>
    <row r="852" spans="4:7" s="115" customFormat="1" ht="12.75">
      <c r="D852" s="122"/>
      <c r="F852" s="123"/>
      <c r="G852" s="123"/>
    </row>
    <row r="853" spans="4:7" s="115" customFormat="1" ht="12.75">
      <c r="D853" s="122"/>
      <c r="F853" s="123"/>
      <c r="G853" s="123"/>
    </row>
    <row r="854" spans="4:7" s="115" customFormat="1" ht="12.75">
      <c r="D854" s="122"/>
      <c r="F854" s="123"/>
      <c r="G854" s="123"/>
    </row>
    <row r="855" spans="4:7" s="115" customFormat="1" ht="12.75">
      <c r="D855" s="122"/>
      <c r="F855" s="123"/>
      <c r="G855" s="123"/>
    </row>
    <row r="856" spans="4:7" s="115" customFormat="1" ht="12.75">
      <c r="D856" s="122"/>
      <c r="F856" s="123"/>
      <c r="G856" s="123"/>
    </row>
    <row r="857" spans="4:7" s="115" customFormat="1" ht="12.75">
      <c r="D857" s="122"/>
      <c r="F857" s="123"/>
      <c r="G857" s="123"/>
    </row>
    <row r="858" spans="4:7" s="115" customFormat="1" ht="12.75">
      <c r="D858" s="122"/>
      <c r="F858" s="123"/>
      <c r="G858" s="123"/>
    </row>
    <row r="859" spans="4:7" s="115" customFormat="1" ht="12.75">
      <c r="D859" s="122"/>
      <c r="F859" s="123"/>
      <c r="G859" s="123"/>
    </row>
    <row r="860" spans="4:7" s="115" customFormat="1" ht="12.75">
      <c r="D860" s="122"/>
      <c r="F860" s="123"/>
      <c r="G860" s="123"/>
    </row>
    <row r="861" spans="4:7" s="115" customFormat="1" ht="12.75">
      <c r="D861" s="122"/>
      <c r="F861" s="123"/>
      <c r="G861" s="123"/>
    </row>
    <row r="862" spans="4:7" s="115" customFormat="1" ht="12.75">
      <c r="D862" s="122"/>
      <c r="F862" s="123"/>
      <c r="G862" s="123"/>
    </row>
    <row r="863" spans="4:7" s="115" customFormat="1" ht="12.75">
      <c r="D863" s="122"/>
      <c r="F863" s="123"/>
      <c r="G863" s="123"/>
    </row>
    <row r="864" spans="4:7" s="115" customFormat="1" ht="12.75">
      <c r="D864" s="122"/>
      <c r="F864" s="123"/>
      <c r="G864" s="123"/>
    </row>
    <row r="865" spans="4:7" s="115" customFormat="1" ht="12.75">
      <c r="D865" s="122"/>
      <c r="F865" s="123"/>
      <c r="G865" s="123"/>
    </row>
    <row r="866" spans="4:7" s="115" customFormat="1" ht="12.75">
      <c r="D866" s="122"/>
      <c r="F866" s="123"/>
      <c r="G866" s="123"/>
    </row>
    <row r="867" spans="4:7" s="115" customFormat="1" ht="12.75">
      <c r="D867" s="122"/>
      <c r="F867" s="123"/>
      <c r="G867" s="123"/>
    </row>
    <row r="868" spans="4:7" s="115" customFormat="1" ht="12.75">
      <c r="D868" s="122"/>
      <c r="F868" s="123"/>
      <c r="G868" s="123"/>
    </row>
    <row r="869" spans="4:7" s="115" customFormat="1" ht="12.75">
      <c r="D869" s="122"/>
      <c r="F869" s="123"/>
      <c r="G869" s="123"/>
    </row>
    <row r="870" spans="4:7" s="115" customFormat="1" ht="12.75">
      <c r="D870" s="122"/>
      <c r="F870" s="123"/>
      <c r="G870" s="123"/>
    </row>
    <row r="871" spans="4:7" s="115" customFormat="1" ht="12.75">
      <c r="D871" s="122"/>
      <c r="F871" s="123"/>
      <c r="G871" s="123"/>
    </row>
    <row r="872" spans="4:7" s="115" customFormat="1" ht="12.75">
      <c r="D872" s="122"/>
      <c r="F872" s="123"/>
      <c r="G872" s="123"/>
    </row>
    <row r="873" spans="4:7" s="115" customFormat="1" ht="12.75">
      <c r="D873" s="122"/>
      <c r="F873" s="123"/>
      <c r="G873" s="123"/>
    </row>
    <row r="874" spans="4:7" s="115" customFormat="1" ht="12.75">
      <c r="D874" s="122"/>
      <c r="F874" s="123"/>
      <c r="G874" s="123"/>
    </row>
    <row r="875" spans="4:7" s="115" customFormat="1" ht="12.75">
      <c r="D875" s="122"/>
      <c r="F875" s="123"/>
      <c r="G875" s="123"/>
    </row>
    <row r="876" spans="4:7" s="115" customFormat="1" ht="12.75">
      <c r="D876" s="122"/>
      <c r="F876" s="123"/>
      <c r="G876" s="123"/>
    </row>
    <row r="877" spans="4:7" s="115" customFormat="1" ht="12.75">
      <c r="D877" s="122"/>
      <c r="F877" s="123"/>
      <c r="G877" s="123"/>
    </row>
    <row r="878" spans="4:7" s="115" customFormat="1" ht="12.75">
      <c r="D878" s="122"/>
      <c r="F878" s="123"/>
      <c r="G878" s="123"/>
    </row>
    <row r="879" spans="4:7" s="115" customFormat="1" ht="12.75">
      <c r="D879" s="122"/>
      <c r="F879" s="123"/>
      <c r="G879" s="123"/>
    </row>
    <row r="880" spans="4:7" s="115" customFormat="1" ht="12.75">
      <c r="D880" s="122"/>
      <c r="F880" s="123"/>
      <c r="G880" s="123"/>
    </row>
    <row r="881" spans="4:7" s="115" customFormat="1" ht="12.75">
      <c r="D881" s="122"/>
      <c r="F881" s="123"/>
      <c r="G881" s="123"/>
    </row>
    <row r="882" spans="4:7" s="115" customFormat="1" ht="12.75">
      <c r="D882" s="122"/>
      <c r="F882" s="123"/>
      <c r="G882" s="123"/>
    </row>
    <row r="883" spans="4:7" s="115" customFormat="1" ht="12.75">
      <c r="D883" s="122"/>
      <c r="F883" s="123"/>
      <c r="G883" s="123"/>
    </row>
    <row r="884" spans="4:7" s="115" customFormat="1" ht="12.75">
      <c r="D884" s="122"/>
      <c r="F884" s="123"/>
      <c r="G884" s="123"/>
    </row>
    <row r="885" spans="4:7" s="115" customFormat="1" ht="12.75">
      <c r="D885" s="122"/>
      <c r="F885" s="123"/>
      <c r="G885" s="123"/>
    </row>
    <row r="886" spans="4:7" s="115" customFormat="1" ht="12.75">
      <c r="D886" s="122"/>
      <c r="F886" s="123"/>
      <c r="G886" s="123"/>
    </row>
    <row r="887" spans="4:7" s="115" customFormat="1" ht="12.75">
      <c r="D887" s="122"/>
      <c r="F887" s="123"/>
      <c r="G887" s="123"/>
    </row>
    <row r="888" spans="4:7" s="115" customFormat="1" ht="12.75">
      <c r="D888" s="122"/>
      <c r="F888" s="123"/>
      <c r="G888" s="123"/>
    </row>
    <row r="889" spans="4:7" s="115" customFormat="1" ht="12.75">
      <c r="D889" s="122"/>
      <c r="F889" s="123"/>
      <c r="G889" s="123"/>
    </row>
    <row r="890" spans="4:7" s="115" customFormat="1" ht="12.75">
      <c r="D890" s="122"/>
      <c r="F890" s="123"/>
      <c r="G890" s="123"/>
    </row>
    <row r="891" spans="4:7" s="115" customFormat="1" ht="12.75">
      <c r="D891" s="122"/>
      <c r="F891" s="123"/>
      <c r="G891" s="123"/>
    </row>
    <row r="892" spans="4:7" s="115" customFormat="1" ht="12.75">
      <c r="D892" s="122"/>
      <c r="F892" s="123"/>
      <c r="G892" s="123"/>
    </row>
    <row r="893" spans="4:7" s="115" customFormat="1" ht="12.75">
      <c r="D893" s="122"/>
      <c r="F893" s="123"/>
      <c r="G893" s="123"/>
    </row>
    <row r="894" spans="4:7" s="115" customFormat="1" ht="12.75">
      <c r="D894" s="122"/>
      <c r="F894" s="123"/>
      <c r="G894" s="123"/>
    </row>
    <row r="895" spans="4:7" s="115" customFormat="1" ht="12.75">
      <c r="D895" s="122"/>
      <c r="F895" s="123"/>
      <c r="G895" s="123"/>
    </row>
    <row r="896" spans="4:7" s="115" customFormat="1" ht="12.75">
      <c r="D896" s="122"/>
      <c r="F896" s="123"/>
      <c r="G896" s="123"/>
    </row>
    <row r="897" spans="4:7" s="115" customFormat="1" ht="12.75">
      <c r="D897" s="122"/>
      <c r="F897" s="123"/>
      <c r="G897" s="123"/>
    </row>
    <row r="898" spans="4:7" s="115" customFormat="1" ht="12.75">
      <c r="D898" s="122"/>
      <c r="F898" s="123"/>
      <c r="G898" s="123"/>
    </row>
    <row r="899" spans="4:7" s="115" customFormat="1" ht="12.75">
      <c r="D899" s="122"/>
      <c r="F899" s="123"/>
      <c r="G899" s="123"/>
    </row>
    <row r="900" spans="4:7" s="115" customFormat="1" ht="12.75">
      <c r="D900" s="122"/>
      <c r="F900" s="123"/>
      <c r="G900" s="123"/>
    </row>
    <row r="901" spans="4:7" s="115" customFormat="1" ht="12.75">
      <c r="D901" s="122"/>
      <c r="F901" s="123"/>
      <c r="G901" s="123"/>
    </row>
    <row r="902" spans="4:7" s="115" customFormat="1" ht="12.75">
      <c r="D902" s="122"/>
      <c r="F902" s="123"/>
      <c r="G902" s="123"/>
    </row>
    <row r="903" spans="4:7" s="115" customFormat="1" ht="12.75">
      <c r="D903" s="122"/>
      <c r="F903" s="123"/>
      <c r="G903" s="123"/>
    </row>
    <row r="904" spans="4:7" s="115" customFormat="1" ht="12.75">
      <c r="D904" s="122"/>
      <c r="F904" s="123"/>
      <c r="G904" s="123"/>
    </row>
    <row r="905" spans="4:7" s="115" customFormat="1" ht="12.75">
      <c r="D905" s="122"/>
      <c r="F905" s="123"/>
      <c r="G905" s="123"/>
    </row>
    <row r="906" spans="4:7" s="115" customFormat="1" ht="12.75">
      <c r="D906" s="122"/>
      <c r="F906" s="123"/>
      <c r="G906" s="123"/>
    </row>
    <row r="907" spans="4:7" s="115" customFormat="1" ht="12.75">
      <c r="D907" s="122"/>
      <c r="F907" s="123"/>
      <c r="G907" s="123"/>
    </row>
    <row r="908" spans="4:7" s="115" customFormat="1" ht="12.75">
      <c r="D908" s="122"/>
      <c r="F908" s="123"/>
      <c r="G908" s="123"/>
    </row>
    <row r="909" spans="4:7" s="115" customFormat="1" ht="12.75">
      <c r="D909" s="122"/>
      <c r="F909" s="123"/>
      <c r="G909" s="123"/>
    </row>
    <row r="910" spans="4:7" s="115" customFormat="1" ht="12.75">
      <c r="D910" s="122"/>
      <c r="F910" s="123"/>
      <c r="G910" s="123"/>
    </row>
    <row r="911" spans="4:7" s="115" customFormat="1" ht="12.75">
      <c r="D911" s="122"/>
      <c r="F911" s="123"/>
      <c r="G911" s="123"/>
    </row>
    <row r="912" spans="4:7" s="115" customFormat="1" ht="12.75">
      <c r="D912" s="122"/>
      <c r="F912" s="123"/>
      <c r="G912" s="123"/>
    </row>
    <row r="913" spans="4:7" s="115" customFormat="1" ht="12.75">
      <c r="D913" s="122"/>
      <c r="F913" s="123"/>
      <c r="G913" s="123"/>
    </row>
    <row r="914" spans="4:7" s="115" customFormat="1" ht="12.75">
      <c r="D914" s="122"/>
      <c r="F914" s="123"/>
      <c r="G914" s="123"/>
    </row>
    <row r="915" spans="4:7" s="115" customFormat="1" ht="12.75">
      <c r="D915" s="122"/>
      <c r="F915" s="123"/>
      <c r="G915" s="123"/>
    </row>
    <row r="916" spans="4:7" s="115" customFormat="1" ht="12.75">
      <c r="D916" s="122"/>
      <c r="F916" s="123"/>
      <c r="G916" s="123"/>
    </row>
    <row r="917" spans="4:7" s="115" customFormat="1" ht="12.75">
      <c r="D917" s="122"/>
      <c r="F917" s="123"/>
      <c r="G917" s="123"/>
    </row>
    <row r="918" spans="4:7" s="115" customFormat="1" ht="12.75">
      <c r="D918" s="122"/>
      <c r="F918" s="123"/>
      <c r="G918" s="123"/>
    </row>
    <row r="919" spans="4:7" s="115" customFormat="1" ht="12.75">
      <c r="D919" s="122"/>
      <c r="F919" s="123"/>
      <c r="G919" s="123"/>
    </row>
    <row r="920" spans="4:7" s="115" customFormat="1" ht="12.75">
      <c r="D920" s="122"/>
      <c r="F920" s="123"/>
      <c r="G920" s="123"/>
    </row>
    <row r="921" spans="4:7" s="115" customFormat="1" ht="12.75">
      <c r="D921" s="122"/>
      <c r="F921" s="123"/>
      <c r="G921" s="123"/>
    </row>
    <row r="922" spans="4:7" s="115" customFormat="1" ht="12.75">
      <c r="D922" s="122"/>
      <c r="F922" s="123"/>
      <c r="G922" s="123"/>
    </row>
    <row r="923" spans="4:7" s="115" customFormat="1" ht="12.75">
      <c r="D923" s="122"/>
      <c r="F923" s="123"/>
      <c r="G923" s="123"/>
    </row>
    <row r="924" spans="4:7" s="115" customFormat="1" ht="12.75">
      <c r="D924" s="122"/>
      <c r="F924" s="123"/>
      <c r="G924" s="123"/>
    </row>
    <row r="925" spans="4:7" s="115" customFormat="1" ht="12.75">
      <c r="D925" s="122"/>
      <c r="F925" s="123"/>
      <c r="G925" s="123"/>
    </row>
    <row r="926" spans="4:7" s="115" customFormat="1" ht="12.75">
      <c r="D926" s="122"/>
      <c r="F926" s="123"/>
      <c r="G926" s="123"/>
    </row>
    <row r="927" spans="4:7" s="115" customFormat="1" ht="12.75">
      <c r="D927" s="122"/>
      <c r="F927" s="123"/>
      <c r="G927" s="123"/>
    </row>
    <row r="928" spans="4:7" s="115" customFormat="1" ht="12.75">
      <c r="D928" s="122"/>
      <c r="F928" s="123"/>
      <c r="G928" s="123"/>
    </row>
    <row r="929" spans="4:7" s="115" customFormat="1" ht="12.75">
      <c r="D929" s="122"/>
      <c r="F929" s="123"/>
      <c r="G929" s="123"/>
    </row>
    <row r="930" spans="4:7" s="115" customFormat="1" ht="12.75">
      <c r="D930" s="122"/>
      <c r="F930" s="123"/>
      <c r="G930" s="123"/>
    </row>
    <row r="931" spans="4:7" s="115" customFormat="1" ht="12.75">
      <c r="D931" s="122"/>
      <c r="F931" s="123"/>
      <c r="G931" s="123"/>
    </row>
    <row r="932" spans="4:7" s="115" customFormat="1" ht="12.75">
      <c r="D932" s="122"/>
      <c r="F932" s="123"/>
      <c r="G932" s="123"/>
    </row>
    <row r="933" spans="4:7" s="115" customFormat="1" ht="12.75">
      <c r="D933" s="122"/>
      <c r="F933" s="123"/>
      <c r="G933" s="123"/>
    </row>
    <row r="934" spans="4:7" s="115" customFormat="1" ht="12.75">
      <c r="D934" s="122"/>
      <c r="F934" s="123"/>
      <c r="G934" s="123"/>
    </row>
    <row r="935" spans="4:7" s="115" customFormat="1" ht="12.75">
      <c r="D935" s="122"/>
      <c r="F935" s="123"/>
      <c r="G935" s="123"/>
    </row>
    <row r="936" spans="4:7" s="115" customFormat="1" ht="12.75">
      <c r="D936" s="122"/>
      <c r="F936" s="123"/>
      <c r="G936" s="123"/>
    </row>
    <row r="937" spans="4:7" s="115" customFormat="1" ht="12.75">
      <c r="D937" s="122"/>
      <c r="F937" s="123"/>
      <c r="G937" s="123"/>
    </row>
    <row r="938" spans="4:7" s="115" customFormat="1" ht="12.75">
      <c r="D938" s="122"/>
      <c r="F938" s="123"/>
      <c r="G938" s="123"/>
    </row>
    <row r="939" spans="4:7" s="115" customFormat="1" ht="12.75">
      <c r="D939" s="122"/>
      <c r="F939" s="123"/>
      <c r="G939" s="123"/>
    </row>
    <row r="940" spans="4:7" s="115" customFormat="1" ht="12.75">
      <c r="D940" s="122"/>
      <c r="F940" s="123"/>
      <c r="G940" s="123"/>
    </row>
    <row r="941" spans="4:7" s="115" customFormat="1" ht="12.75">
      <c r="D941" s="122"/>
      <c r="F941" s="123"/>
      <c r="G941" s="123"/>
    </row>
    <row r="942" spans="4:7" s="115" customFormat="1" ht="12.75">
      <c r="D942" s="122"/>
      <c r="F942" s="123"/>
      <c r="G942" s="123"/>
    </row>
    <row r="943" spans="4:7" s="115" customFormat="1" ht="12.75">
      <c r="D943" s="122"/>
      <c r="F943" s="123"/>
      <c r="G943" s="123"/>
    </row>
    <row r="944" spans="4:7" s="115" customFormat="1" ht="12.75">
      <c r="D944" s="122"/>
      <c r="F944" s="123"/>
      <c r="G944" s="123"/>
    </row>
    <row r="945" spans="4:7" s="115" customFormat="1" ht="12.75">
      <c r="D945" s="122"/>
      <c r="F945" s="123"/>
      <c r="G945" s="123"/>
    </row>
    <row r="946" spans="4:7" s="115" customFormat="1" ht="12.75">
      <c r="D946" s="122"/>
      <c r="F946" s="123"/>
      <c r="G946" s="123"/>
    </row>
    <row r="947" spans="4:7" s="115" customFormat="1" ht="12.75">
      <c r="D947" s="122"/>
      <c r="F947" s="123"/>
      <c r="G947" s="123"/>
    </row>
    <row r="948" spans="4:7" s="115" customFormat="1" ht="12.75">
      <c r="D948" s="122"/>
      <c r="F948" s="123"/>
      <c r="G948" s="123"/>
    </row>
    <row r="949" spans="4:7" s="115" customFormat="1" ht="12.75">
      <c r="D949" s="122"/>
      <c r="F949" s="123"/>
      <c r="G949" s="123"/>
    </row>
    <row r="950" spans="4:7" s="115" customFormat="1" ht="12.75">
      <c r="D950" s="122"/>
      <c r="F950" s="123"/>
      <c r="G950" s="123"/>
    </row>
    <row r="951" spans="4:7" s="115" customFormat="1" ht="12.75">
      <c r="D951" s="122"/>
      <c r="F951" s="123"/>
      <c r="G951" s="123"/>
    </row>
    <row r="952" spans="4:7" s="115" customFormat="1" ht="12.75">
      <c r="D952" s="122"/>
      <c r="F952" s="123"/>
      <c r="G952" s="123"/>
    </row>
    <row r="953" spans="4:7" s="115" customFormat="1" ht="12.75">
      <c r="D953" s="122"/>
      <c r="F953" s="123"/>
      <c r="G953" s="123"/>
    </row>
    <row r="954" spans="4:7" s="115" customFormat="1" ht="12.75">
      <c r="D954" s="122"/>
      <c r="F954" s="123"/>
      <c r="G954" s="123"/>
    </row>
    <row r="955" spans="4:7" s="115" customFormat="1" ht="12.75">
      <c r="D955" s="122"/>
      <c r="F955" s="123"/>
      <c r="G955" s="123"/>
    </row>
    <row r="956" spans="4:7" s="115" customFormat="1" ht="12.75">
      <c r="D956" s="122"/>
      <c r="F956" s="123"/>
      <c r="G956" s="123"/>
    </row>
    <row r="957" spans="4:7" s="115" customFormat="1" ht="12.75">
      <c r="D957" s="122"/>
      <c r="F957" s="123"/>
      <c r="G957" s="123"/>
    </row>
    <row r="958" spans="4:7" s="115" customFormat="1" ht="12.75">
      <c r="D958" s="122"/>
      <c r="F958" s="123"/>
      <c r="G958" s="123"/>
    </row>
    <row r="959" spans="4:7" s="115" customFormat="1" ht="12.75">
      <c r="D959" s="122"/>
      <c r="F959" s="123"/>
      <c r="G959" s="123"/>
    </row>
    <row r="960" spans="4:7" s="115" customFormat="1" ht="12.75">
      <c r="D960" s="122"/>
      <c r="F960" s="123"/>
      <c r="G960" s="123"/>
    </row>
    <row r="961" spans="4:7" s="115" customFormat="1" ht="12.75">
      <c r="D961" s="122"/>
      <c r="F961" s="123"/>
      <c r="G961" s="123"/>
    </row>
    <row r="962" spans="4:7" s="115" customFormat="1" ht="12.75">
      <c r="D962" s="122"/>
      <c r="F962" s="123"/>
      <c r="G962" s="123"/>
    </row>
    <row r="963" spans="4:7" s="115" customFormat="1" ht="12.75">
      <c r="D963" s="122"/>
      <c r="F963" s="123"/>
      <c r="G963" s="123"/>
    </row>
    <row r="964" spans="4:7" s="115" customFormat="1" ht="12.75">
      <c r="D964" s="122"/>
      <c r="F964" s="123"/>
      <c r="G964" s="123"/>
    </row>
    <row r="965" spans="4:7" s="115" customFormat="1" ht="12.75">
      <c r="D965" s="122"/>
      <c r="F965" s="123"/>
      <c r="G965" s="123"/>
    </row>
    <row r="966" spans="4:7" s="115" customFormat="1" ht="12.75">
      <c r="D966" s="122"/>
      <c r="F966" s="123"/>
      <c r="G966" s="123"/>
    </row>
    <row r="967" spans="4:7" s="115" customFormat="1" ht="12.75">
      <c r="D967" s="122"/>
      <c r="F967" s="123"/>
      <c r="G967" s="123"/>
    </row>
    <row r="968" spans="4:7" s="115" customFormat="1" ht="12.75">
      <c r="D968" s="122"/>
      <c r="F968" s="123"/>
      <c r="G968" s="123"/>
    </row>
    <row r="969" spans="4:7" s="115" customFormat="1" ht="12.75">
      <c r="D969" s="122"/>
      <c r="F969" s="123"/>
      <c r="G969" s="123"/>
    </row>
    <row r="970" spans="4:7" s="115" customFormat="1" ht="12.75">
      <c r="D970" s="122"/>
      <c r="F970" s="123"/>
      <c r="G970" s="123"/>
    </row>
    <row r="971" spans="4:7" s="115" customFormat="1" ht="12.75">
      <c r="D971" s="122"/>
      <c r="F971" s="123"/>
      <c r="G971" s="123"/>
    </row>
    <row r="972" spans="4:7" s="115" customFormat="1" ht="12.75">
      <c r="D972" s="122"/>
      <c r="F972" s="123"/>
      <c r="G972" s="123"/>
    </row>
    <row r="973" spans="4:7" s="115" customFormat="1" ht="12.75">
      <c r="D973" s="122"/>
      <c r="F973" s="123"/>
      <c r="G973" s="123"/>
    </row>
    <row r="974" spans="4:7" s="115" customFormat="1" ht="12.75">
      <c r="D974" s="122"/>
      <c r="F974" s="123"/>
      <c r="G974" s="123"/>
    </row>
    <row r="975" spans="4:7" s="115" customFormat="1" ht="12.75">
      <c r="D975" s="122"/>
      <c r="F975" s="123"/>
      <c r="G975" s="123"/>
    </row>
    <row r="976" spans="4:7" s="115" customFormat="1" ht="12.75">
      <c r="D976" s="122"/>
      <c r="F976" s="123"/>
      <c r="G976" s="123"/>
    </row>
    <row r="977" spans="4:7" s="115" customFormat="1" ht="12.75">
      <c r="D977" s="122"/>
      <c r="F977" s="123"/>
      <c r="G977" s="123"/>
    </row>
    <row r="978" spans="4:7" s="115" customFormat="1" ht="12.75">
      <c r="D978" s="122"/>
      <c r="F978" s="123"/>
      <c r="G978" s="123"/>
    </row>
    <row r="979" spans="4:7" s="115" customFormat="1" ht="12.75">
      <c r="D979" s="122"/>
      <c r="F979" s="123"/>
      <c r="G979" s="123"/>
    </row>
    <row r="980" spans="4:7" s="115" customFormat="1" ht="12.75">
      <c r="D980" s="122"/>
      <c r="F980" s="123"/>
      <c r="G980" s="123"/>
    </row>
    <row r="981" spans="4:7" s="115" customFormat="1" ht="12.75">
      <c r="D981" s="122"/>
      <c r="F981" s="123"/>
      <c r="G981" s="123"/>
    </row>
    <row r="982" spans="4:7" s="115" customFormat="1" ht="12.75">
      <c r="D982" s="122"/>
      <c r="F982" s="123"/>
      <c r="G982" s="123"/>
    </row>
    <row r="983" spans="4:7" s="115" customFormat="1" ht="12.75">
      <c r="D983" s="122"/>
      <c r="F983" s="123"/>
      <c r="G983" s="123"/>
    </row>
    <row r="984" spans="4:7" s="115" customFormat="1" ht="12.75">
      <c r="D984" s="122"/>
      <c r="F984" s="123"/>
      <c r="G984" s="123"/>
    </row>
    <row r="985" spans="4:7" s="115" customFormat="1" ht="12.75">
      <c r="D985" s="122"/>
      <c r="F985" s="123"/>
      <c r="G985" s="123"/>
    </row>
    <row r="986" spans="4:7" s="115" customFormat="1" ht="12.75">
      <c r="D986" s="122"/>
      <c r="F986" s="123"/>
      <c r="G986" s="123"/>
    </row>
    <row r="987" spans="4:7" s="115" customFormat="1" ht="12.75">
      <c r="D987" s="122"/>
      <c r="F987" s="123"/>
      <c r="G987" s="123"/>
    </row>
    <row r="988" spans="4:7" s="115" customFormat="1" ht="12.75">
      <c r="D988" s="122"/>
      <c r="F988" s="123"/>
      <c r="G988" s="123"/>
    </row>
    <row r="989" spans="4:7" s="115" customFormat="1" ht="12.75">
      <c r="D989" s="122"/>
      <c r="F989" s="123"/>
      <c r="G989" s="123"/>
    </row>
    <row r="990" spans="4:7" s="115" customFormat="1" ht="12.75">
      <c r="D990" s="122"/>
      <c r="F990" s="123"/>
      <c r="G990" s="123"/>
    </row>
    <row r="991" spans="4:7" s="115" customFormat="1" ht="12.75">
      <c r="D991" s="122"/>
      <c r="F991" s="123"/>
      <c r="G991" s="123"/>
    </row>
    <row r="992" spans="4:7" s="115" customFormat="1" ht="12.75">
      <c r="D992" s="122"/>
      <c r="F992" s="123"/>
      <c r="G992" s="123"/>
    </row>
    <row r="993" spans="4:7" s="115" customFormat="1" ht="12.75">
      <c r="D993" s="122"/>
      <c r="F993" s="123"/>
      <c r="G993" s="123"/>
    </row>
    <row r="994" spans="4:7" s="115" customFormat="1" ht="12.75">
      <c r="D994" s="122"/>
      <c r="F994" s="123"/>
      <c r="G994" s="123"/>
    </row>
    <row r="995" spans="4:7" s="115" customFormat="1" ht="12.75">
      <c r="D995" s="122"/>
      <c r="F995" s="123"/>
      <c r="G995" s="123"/>
    </row>
    <row r="996" spans="4:7" s="115" customFormat="1" ht="12.75">
      <c r="D996" s="122"/>
      <c r="F996" s="123"/>
      <c r="G996" s="123"/>
    </row>
    <row r="997" spans="4:7" s="115" customFormat="1" ht="12.75">
      <c r="D997" s="122"/>
      <c r="F997" s="123"/>
      <c r="G997" s="123"/>
    </row>
    <row r="998" spans="4:7" s="115" customFormat="1" ht="12.75">
      <c r="D998" s="122"/>
      <c r="F998" s="123"/>
      <c r="G998" s="123"/>
    </row>
    <row r="999" spans="4:7" s="115" customFormat="1" ht="12.75">
      <c r="D999" s="122"/>
      <c r="F999" s="123"/>
      <c r="G999" s="123"/>
    </row>
    <row r="1000" spans="4:7" s="115" customFormat="1" ht="12.75">
      <c r="D1000" s="122"/>
      <c r="F1000" s="123"/>
      <c r="G1000" s="123"/>
    </row>
    <row r="1001" spans="4:7" s="115" customFormat="1" ht="12.75">
      <c r="D1001" s="122"/>
      <c r="F1001" s="123"/>
      <c r="G1001" s="123"/>
    </row>
    <row r="1002" spans="4:7" s="115" customFormat="1" ht="12.75">
      <c r="D1002" s="122"/>
      <c r="F1002" s="123"/>
      <c r="G1002" s="123"/>
    </row>
    <row r="1003" spans="4:7" s="115" customFormat="1" ht="12.75">
      <c r="D1003" s="122"/>
      <c r="F1003" s="123"/>
      <c r="G1003" s="123"/>
    </row>
    <row r="1004" spans="4:7" s="115" customFormat="1" ht="12.75">
      <c r="D1004" s="122"/>
      <c r="F1004" s="123"/>
      <c r="G1004" s="123"/>
    </row>
    <row r="1005" spans="4:7" s="115" customFormat="1" ht="12.75">
      <c r="D1005" s="122"/>
      <c r="F1005" s="123"/>
      <c r="G1005" s="123"/>
    </row>
    <row r="1006" spans="4:7" s="115" customFormat="1" ht="12.75">
      <c r="D1006" s="122"/>
      <c r="F1006" s="123"/>
      <c r="G1006" s="123"/>
    </row>
    <row r="1007" spans="4:7" s="115" customFormat="1" ht="12.75">
      <c r="D1007" s="122"/>
      <c r="F1007" s="123"/>
      <c r="G1007" s="123"/>
    </row>
    <row r="1008" spans="4:7" s="115" customFormat="1" ht="12.75">
      <c r="D1008" s="122"/>
      <c r="F1008" s="123"/>
      <c r="G1008" s="123"/>
    </row>
    <row r="1009" spans="4:7" s="115" customFormat="1" ht="12.75">
      <c r="D1009" s="122"/>
      <c r="F1009" s="123"/>
      <c r="G1009" s="123"/>
    </row>
    <row r="1010" spans="4:7" s="115" customFormat="1" ht="12.75">
      <c r="D1010" s="122"/>
      <c r="F1010" s="123"/>
      <c r="G1010" s="123"/>
    </row>
    <row r="1011" spans="4:7" s="115" customFormat="1" ht="12.75">
      <c r="D1011" s="122"/>
      <c r="F1011" s="123"/>
      <c r="G1011" s="123"/>
    </row>
    <row r="1012" spans="4:7" s="115" customFormat="1" ht="12.75">
      <c r="D1012" s="122"/>
      <c r="F1012" s="123"/>
      <c r="G1012" s="123"/>
    </row>
    <row r="1013" spans="4:7" s="115" customFormat="1" ht="12.75">
      <c r="D1013" s="122"/>
      <c r="F1013" s="123"/>
      <c r="G1013" s="123"/>
    </row>
    <row r="1014" spans="4:7" s="115" customFormat="1" ht="12.75">
      <c r="D1014" s="122"/>
      <c r="F1014" s="123"/>
      <c r="G1014" s="123"/>
    </row>
    <row r="1015" spans="4:7" s="115" customFormat="1" ht="12.75">
      <c r="D1015" s="122"/>
      <c r="F1015" s="123"/>
      <c r="G1015" s="123"/>
    </row>
    <row r="1016" spans="4:7" s="115" customFormat="1" ht="12.75">
      <c r="D1016" s="122"/>
      <c r="F1016" s="123"/>
      <c r="G1016" s="123"/>
    </row>
    <row r="1017" spans="4:7" s="115" customFormat="1" ht="12.75">
      <c r="D1017" s="122"/>
      <c r="F1017" s="123"/>
      <c r="G1017" s="123"/>
    </row>
    <row r="1018" spans="4:7" s="115" customFormat="1" ht="12.75">
      <c r="D1018" s="122"/>
      <c r="F1018" s="123"/>
      <c r="G1018" s="123"/>
    </row>
    <row r="1019" spans="4:7" s="115" customFormat="1" ht="12.75">
      <c r="D1019" s="122"/>
      <c r="F1019" s="123"/>
      <c r="G1019" s="123"/>
    </row>
    <row r="1020" spans="4:7" s="115" customFormat="1" ht="12.75">
      <c r="D1020" s="122"/>
      <c r="F1020" s="123"/>
      <c r="G1020" s="123"/>
    </row>
    <row r="1021" spans="4:7" s="115" customFormat="1" ht="12.75">
      <c r="D1021" s="122"/>
      <c r="F1021" s="123"/>
      <c r="G1021" s="123"/>
    </row>
    <row r="1022" spans="4:7" s="115" customFormat="1" ht="12.75">
      <c r="D1022" s="122"/>
      <c r="F1022" s="123"/>
      <c r="G1022" s="123"/>
    </row>
    <row r="1023" spans="4:7" s="115" customFormat="1" ht="12.75">
      <c r="D1023" s="122"/>
      <c r="F1023" s="123"/>
      <c r="G1023" s="123"/>
    </row>
    <row r="1024" spans="4:7" s="115" customFormat="1" ht="12.75">
      <c r="D1024" s="122"/>
      <c r="F1024" s="123"/>
      <c r="G1024" s="123"/>
    </row>
    <row r="1025" spans="4:7" s="115" customFormat="1" ht="12.75">
      <c r="D1025" s="122"/>
      <c r="F1025" s="123"/>
      <c r="G1025" s="123"/>
    </row>
    <row r="1026" spans="4:7" s="115" customFormat="1" ht="12.75">
      <c r="D1026" s="122"/>
      <c r="F1026" s="123"/>
      <c r="G1026" s="123"/>
    </row>
    <row r="1027" spans="4:7" s="115" customFormat="1" ht="12.75">
      <c r="D1027" s="122"/>
      <c r="F1027" s="123"/>
      <c r="G1027" s="123"/>
    </row>
    <row r="1028" spans="4:7" s="115" customFormat="1" ht="12.75">
      <c r="D1028" s="122"/>
      <c r="F1028" s="123"/>
      <c r="G1028" s="123"/>
    </row>
    <row r="1029" spans="4:7" s="115" customFormat="1" ht="12.75">
      <c r="D1029" s="122"/>
      <c r="F1029" s="123"/>
      <c r="G1029" s="123"/>
    </row>
    <row r="1030" spans="4:7" s="115" customFormat="1" ht="12.75">
      <c r="D1030" s="122"/>
      <c r="F1030" s="123"/>
      <c r="G1030" s="123"/>
    </row>
    <row r="1031" spans="4:7" s="115" customFormat="1" ht="12.75">
      <c r="D1031" s="122"/>
      <c r="F1031" s="123"/>
      <c r="G1031" s="123"/>
    </row>
    <row r="1032" spans="4:7" s="115" customFormat="1" ht="12.75">
      <c r="D1032" s="122"/>
      <c r="F1032" s="123"/>
      <c r="G1032" s="123"/>
    </row>
    <row r="1033" spans="4:7" s="115" customFormat="1" ht="12.75">
      <c r="D1033" s="122"/>
      <c r="F1033" s="123"/>
      <c r="G1033" s="123"/>
    </row>
    <row r="1034" spans="4:7" s="115" customFormat="1" ht="12.75">
      <c r="D1034" s="122"/>
      <c r="F1034" s="123"/>
      <c r="G1034" s="123"/>
    </row>
    <row r="1035" spans="4:7" s="115" customFormat="1" ht="12.75">
      <c r="D1035" s="122"/>
      <c r="F1035" s="123"/>
      <c r="G1035" s="123"/>
    </row>
    <row r="1036" spans="4:7" s="115" customFormat="1" ht="12.75">
      <c r="D1036" s="122"/>
      <c r="F1036" s="123"/>
      <c r="G1036" s="123"/>
    </row>
    <row r="1037" spans="4:7" s="115" customFormat="1" ht="12.75">
      <c r="D1037" s="122"/>
      <c r="F1037" s="123"/>
      <c r="G1037" s="123"/>
    </row>
    <row r="1038" spans="4:7" s="115" customFormat="1" ht="12.75">
      <c r="D1038" s="122"/>
      <c r="F1038" s="123"/>
      <c r="G1038" s="123"/>
    </row>
    <row r="1039" spans="4:7" s="115" customFormat="1" ht="12.75">
      <c r="D1039" s="122"/>
      <c r="F1039" s="123"/>
      <c r="G1039" s="123"/>
    </row>
    <row r="1040" spans="4:7" s="115" customFormat="1" ht="12.75">
      <c r="D1040" s="122"/>
      <c r="F1040" s="123"/>
      <c r="G1040" s="123"/>
    </row>
    <row r="1041" spans="4:7" s="115" customFormat="1" ht="12.75">
      <c r="D1041" s="122"/>
      <c r="F1041" s="123"/>
      <c r="G1041" s="123"/>
    </row>
    <row r="1042" spans="4:7" s="115" customFormat="1" ht="12.75">
      <c r="D1042" s="122"/>
      <c r="F1042" s="123"/>
      <c r="G1042" s="123"/>
    </row>
    <row r="1043" spans="4:8" s="115" customFormat="1" ht="12.75">
      <c r="D1043" s="122"/>
      <c r="F1043" s="123"/>
      <c r="G1043" s="123"/>
      <c r="H1043" s="125"/>
    </row>
    <row r="1044" spans="4:8" s="115" customFormat="1" ht="12.75">
      <c r="D1044" s="122"/>
      <c r="F1044" s="123"/>
      <c r="G1044" s="123"/>
      <c r="H1044" s="125"/>
    </row>
    <row r="1045" spans="4:8" s="115" customFormat="1" ht="12.75">
      <c r="D1045" s="122"/>
      <c r="F1045" s="123"/>
      <c r="G1045" s="123"/>
      <c r="H1045" s="125"/>
    </row>
    <row r="1046" spans="4:8" s="115" customFormat="1" ht="12.75">
      <c r="D1046" s="122"/>
      <c r="F1046" s="123"/>
      <c r="G1046" s="123"/>
      <c r="H1046" s="125"/>
    </row>
    <row r="1047" spans="4:8" s="115" customFormat="1" ht="12.75">
      <c r="D1047" s="122"/>
      <c r="F1047" s="123"/>
      <c r="G1047" s="123"/>
      <c r="H1047" s="125"/>
    </row>
    <row r="1048" spans="2:8" s="115" customFormat="1" ht="12.75">
      <c r="B1048" s="126"/>
      <c r="C1048" s="127"/>
      <c r="D1048" s="128"/>
      <c r="E1048" s="127"/>
      <c r="F1048" s="129"/>
      <c r="G1048" s="129"/>
      <c r="H1048" s="125"/>
    </row>
    <row r="1049" spans="2:8" s="115" customFormat="1" ht="12.75">
      <c r="B1049" s="126"/>
      <c r="C1049" s="127"/>
      <c r="D1049" s="128"/>
      <c r="E1049" s="127"/>
      <c r="F1049" s="129"/>
      <c r="G1049" s="129"/>
      <c r="H1049" s="125"/>
    </row>
  </sheetData>
  <sheetProtection password="C690" sheet="1"/>
  <mergeCells count="44">
    <mergeCell ref="C10:F10"/>
    <mergeCell ref="H10:K10"/>
    <mergeCell ref="A3:H3"/>
    <mergeCell ref="A4:H4"/>
    <mergeCell ref="I4:J4"/>
    <mergeCell ref="A5:H5"/>
    <mergeCell ref="A6:H6"/>
    <mergeCell ref="I6:J7"/>
    <mergeCell ref="C12:C13"/>
    <mergeCell ref="D12:D13"/>
    <mergeCell ref="E12:E13"/>
    <mergeCell ref="F12:G12"/>
    <mergeCell ref="H12:H13"/>
    <mergeCell ref="K6:K7"/>
    <mergeCell ref="A7:H7"/>
    <mergeCell ref="A8:H8"/>
    <mergeCell ref="A9:K9"/>
    <mergeCell ref="A10:B10"/>
    <mergeCell ref="K12:K13"/>
    <mergeCell ref="A14:K14"/>
    <mergeCell ref="A116:E116"/>
    <mergeCell ref="A117:K117"/>
    <mergeCell ref="A357:E357"/>
    <mergeCell ref="A11:B11"/>
    <mergeCell ref="C11:F11"/>
    <mergeCell ref="H11:K11"/>
    <mergeCell ref="A12:A13"/>
    <mergeCell ref="B12:B13"/>
    <mergeCell ref="A597:E597"/>
    <mergeCell ref="A598:E598"/>
    <mergeCell ref="A1:K1"/>
    <mergeCell ref="A61:E61"/>
    <mergeCell ref="A115:E115"/>
    <mergeCell ref="A164:E164"/>
    <mergeCell ref="A208:E208"/>
    <mergeCell ref="A255:E255"/>
    <mergeCell ref="A356:E356"/>
    <mergeCell ref="I12:J12"/>
    <mergeCell ref="A410:E410"/>
    <mergeCell ref="A458:E458"/>
    <mergeCell ref="A507:E507"/>
    <mergeCell ref="A552:E552"/>
    <mergeCell ref="A596:E596"/>
    <mergeCell ref="A358:K358"/>
  </mergeCells>
  <hyperlinks>
    <hyperlink ref="C340" display="Tampa para eletrocalha 50mm"/>
    <hyperlink ref="C311" display="Derivação saída eletrodutos p/Canaleta de Alumínio de 73x25mm"/>
  </hyperlinks>
  <printOptions horizontalCentered="1"/>
  <pageMargins left="0.3937007874015748" right="0.3937007874015748" top="0.984251968503937" bottom="0.5511811023622047" header="0.15748031496062992" footer="0.1968503937007874"/>
  <pageSetup horizontalDpi="600" verticalDpi="600" orientation="landscape" paperSize="9" scale="83" r:id="rId2"/>
  <headerFooter scaleWithDoc="0" alignWithMargins="0">
    <oddHeader>&amp;L&amp;"MS Sans Serif,Negrito"&amp;12&amp;G
&amp;"-,Negrito"&amp;11BANCO DO ESTADO DO RIO GRANDE DO SUL S. A.
UNIDADE DE ENGENHARIA&amp;"MS Sans Serif,Negrito"&amp;10
&amp;R&amp;"MS Sans Serif,Negrito"&amp;8
&amp;"-,Negrito"&amp;10PROCESSO Nº. 0000230/2018&amp;"MS Sans Serif,Negrito"&amp;8
</oddHeader>
    <oddFooter xml:space="preserve">&amp;L&amp;"-,Regular"&amp;8ÁREA: GPOC                                   EXEC.:          &amp;C&amp;"-,Regular"&amp;8CONF.:                                           AUTORIZ.:&amp;R&amp;"-,Regular"&amp;8FOLHA &amp;P/ &amp;N  &amp;"MS Sans Serif,Regular"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Maciel</dc:creator>
  <cp:keywords/>
  <dc:description/>
  <cp:lastModifiedBy>Ana Lucia Fantinelli</cp:lastModifiedBy>
  <cp:lastPrinted>2018-05-10T14:06:57Z</cp:lastPrinted>
  <dcterms:created xsi:type="dcterms:W3CDTF">2000-06-23T16:35:12Z</dcterms:created>
  <dcterms:modified xsi:type="dcterms:W3CDTF">2018-05-10T14:07:13Z</dcterms:modified>
  <cp:category/>
  <cp:version/>
  <cp:contentType/>
  <cp:contentStatus/>
</cp:coreProperties>
</file>